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8450" windowHeight="12360" tabRatio="813" firstSheet="2" activeTab="10"/>
  </bookViews>
  <sheets>
    <sheet name="XXXXXXX" sheetId="16" state="veryHidden" r:id="rId1"/>
    <sheet name="ผ่อง" sheetId="23" state="veryHidden" r:id="rId2"/>
    <sheet name="ปร.1" sheetId="7" r:id="rId3"/>
    <sheet name="ปร.2" sheetId="8" r:id="rId4"/>
    <sheet name="ปร.3" sheetId="9" r:id="rId5"/>
    <sheet name="ปร.4" sheetId="10" r:id="rId6"/>
    <sheet name="ปร.4 (พ)" sheetId="69" r:id="rId7"/>
    <sheet name="รายละเอียดค่าใช้จ่ายพิเศษ" sheetId="65" r:id="rId8"/>
    <sheet name="ปร.5(ก)" sheetId="62" r:id="rId9"/>
    <sheet name="ปร.5(ข)" sheetId="64" r:id="rId10"/>
    <sheet name="ปร.6" sheetId="63" r:id="rId11"/>
    <sheet name="รวมวัสดุ" sheetId="71" r:id="rId12"/>
    <sheet name="Sheet1" sheetId="70" r:id="rId13"/>
  </sheets>
  <externalReferences>
    <externalReference r:id="rId14"/>
  </externalReferences>
  <definedNames>
    <definedName name="_day1" localSheetId="6">#REF!</definedName>
    <definedName name="_day1">#REF!</definedName>
    <definedName name="_day10" localSheetId="6">#REF!</definedName>
    <definedName name="_day10">#REF!</definedName>
    <definedName name="_day11" localSheetId="6">#REF!</definedName>
    <definedName name="_day11">#REF!</definedName>
    <definedName name="_day12" localSheetId="6">#REF!</definedName>
    <definedName name="_day12">#REF!</definedName>
    <definedName name="_day13" localSheetId="6">#REF!</definedName>
    <definedName name="_day13">#REF!</definedName>
    <definedName name="_day19" localSheetId="6">#REF!</definedName>
    <definedName name="_day19">#REF!</definedName>
    <definedName name="_day2" localSheetId="6">#REF!</definedName>
    <definedName name="_day2">#REF!</definedName>
    <definedName name="_day3" localSheetId="6">#REF!</definedName>
    <definedName name="_day3">#REF!</definedName>
    <definedName name="_day4" localSheetId="6">#REF!</definedName>
    <definedName name="_day4">#REF!</definedName>
    <definedName name="_day5" localSheetId="6">#REF!</definedName>
    <definedName name="_day5">#REF!</definedName>
    <definedName name="_day6" localSheetId="6">#REF!</definedName>
    <definedName name="_day6">#REF!</definedName>
    <definedName name="_day7" localSheetId="6">#REF!</definedName>
    <definedName name="_day7">#REF!</definedName>
    <definedName name="_day8" localSheetId="6">#REF!</definedName>
    <definedName name="_day8">#REF!</definedName>
    <definedName name="_day9" localSheetId="6">#REF!</definedName>
    <definedName name="_day9">#REF!</definedName>
    <definedName name="cost1" localSheetId="6">#REF!</definedName>
    <definedName name="cost1">#REF!</definedName>
    <definedName name="cost10" localSheetId="6">#REF!</definedName>
    <definedName name="cost10">#REF!</definedName>
    <definedName name="cost11" localSheetId="6">#REF!</definedName>
    <definedName name="cost11">#REF!</definedName>
    <definedName name="cost12" localSheetId="6">#REF!</definedName>
    <definedName name="cost12">#REF!</definedName>
    <definedName name="cost13" localSheetId="6">#REF!</definedName>
    <definedName name="cost13">#REF!</definedName>
    <definedName name="cost2" localSheetId="6">#REF!</definedName>
    <definedName name="cost2">#REF!</definedName>
    <definedName name="cost3" localSheetId="6">#REF!</definedName>
    <definedName name="cost3">#REF!</definedName>
    <definedName name="cost4" localSheetId="6">#REF!</definedName>
    <definedName name="cost4">#REF!</definedName>
    <definedName name="cost5" localSheetId="6">#REF!</definedName>
    <definedName name="cost5">#REF!</definedName>
    <definedName name="cost6" localSheetId="6">#REF!</definedName>
    <definedName name="cost6">#REF!</definedName>
    <definedName name="cost7" localSheetId="6">#REF!</definedName>
    <definedName name="cost7">#REF!</definedName>
    <definedName name="cost8" localSheetId="6">#REF!</definedName>
    <definedName name="cost8">#REF!</definedName>
    <definedName name="cost9" localSheetId="6">#REF!</definedName>
    <definedName name="cost9">#REF!</definedName>
    <definedName name="LLOOO" localSheetId="6">#REF!</definedName>
    <definedName name="LLOOO">#REF!</definedName>
    <definedName name="_xlnm.Print_Area" localSheetId="2">ปร.1!$A$1:$H$42</definedName>
    <definedName name="_xlnm.Print_Area" localSheetId="3">ปร.2!$A$1:$S$27</definedName>
    <definedName name="_xlnm.Print_Area" localSheetId="4">ปร.3!$A$1:$H$41</definedName>
    <definedName name="_xlnm.Print_Area" localSheetId="5">ปร.4!$A$1:$J$101</definedName>
    <definedName name="_xlnm.Print_Area" localSheetId="6">'ปร.4 (พ)'!$A$2:$F$19</definedName>
    <definedName name="_xlnm.Print_Area" localSheetId="8">'ปร.5(ก)'!$A$1:$CA$34</definedName>
    <definedName name="_xlnm.Print_Area" localSheetId="9">'ปร.5(ข)'!$A$1:$G$31</definedName>
    <definedName name="_xlnm.Print_Area" localSheetId="10">ปร.6!$A$1:$E$34</definedName>
    <definedName name="_xlnm.Print_Area">#REF!</definedName>
    <definedName name="PRINT_AREA_MI" localSheetId="6">#REF!</definedName>
    <definedName name="PRINT_AREA_MI">#REF!</definedName>
    <definedName name="กกกกก" localSheetId="6">#REF!</definedName>
    <definedName name="กกกกก">#REF!</definedName>
    <definedName name="งานทั่วไป" localSheetId="6">[1]ภูมิทัศน์!#REF!</definedName>
    <definedName name="งานทั่วไป">[1]ภูมิทัศน์!#REF!</definedName>
    <definedName name="งานบัวเชิงผนัง" localSheetId="6">[1]ภูมิทัศน์!#REF!</definedName>
    <definedName name="งานบัวเชิงผนัง">[1]ภูมิทัศน์!#REF!</definedName>
    <definedName name="งานประตูหน้าต่าง" localSheetId="6">[1]ภูมิทัศน์!#REF!</definedName>
    <definedName name="งานประตูหน้าต่าง">[1]ภูมิทัศน์!#REF!</definedName>
    <definedName name="งานผนัง" localSheetId="6">[1]ภูมิทัศน์!#REF!</definedName>
    <definedName name="งานผนัง">[1]ภูมิทัศน์!#REF!</definedName>
    <definedName name="งานฝ้าเพดาน" localSheetId="6">[1]ภูมิทัศน์!#REF!</definedName>
    <definedName name="งานฝ้าเพดาน">[1]ภูมิทัศน์!#REF!</definedName>
    <definedName name="งานพื้น" localSheetId="6">[1]ภูมิทัศน์!#REF!</definedName>
    <definedName name="งานพื้น">[1]ภูมิทัศน์!#REF!</definedName>
    <definedName name="งานสุขภัณฑ์" localSheetId="6">[1]ภูมิทัศน์!#REF!</definedName>
    <definedName name="งานสุขภัณฑ์">[1]ภูมิทัศน์!#REF!</definedName>
    <definedName name="งานหลังคา" localSheetId="6">[1]ภูมิทัศน์!#REF!</definedName>
    <definedName name="งานหลังคา">[1]ภูมิทัศน์!#REF!</definedName>
    <definedName name="จัดสร้าง" localSheetId="6">#REF!</definedName>
    <definedName name="จัดสร้าง">#REF!</definedName>
    <definedName name="ใช่" localSheetId="6">#REF!</definedName>
    <definedName name="ใช่">#REF!</definedName>
    <definedName name="ดด" localSheetId="6">#REF!</definedName>
    <definedName name="ดด">#REF!</definedName>
    <definedName name="วววววววว" localSheetId="6">#REF!</definedName>
    <definedName name="วววววววว">#REF!</definedName>
    <definedName name="ววววววววว" localSheetId="6">#REF!</definedName>
    <definedName name="ววววววววว">#REF!</definedName>
    <definedName name="ศาลปกครอง" localSheetId="6">#REF!</definedName>
    <definedName name="ศาลปกครอง">#REF!</definedName>
  </definedNames>
  <calcPr calcId="152511" calcMode="manual"/>
</workbook>
</file>

<file path=xl/calcChain.xml><?xml version="1.0" encoding="utf-8"?>
<calcChain xmlns="http://schemas.openxmlformats.org/spreadsheetml/2006/main">
  <c r="B13" i="62" l="1"/>
  <c r="B14" i="62"/>
  <c r="B15" i="62"/>
  <c r="A4" i="62" l="1"/>
  <c r="B15" i="63"/>
  <c r="B14" i="63"/>
  <c r="B13" i="63"/>
  <c r="E19" i="69" l="1"/>
  <c r="E7" i="71" l="1"/>
  <c r="E6" i="71"/>
  <c r="E5" i="71"/>
  <c r="E4" i="71"/>
  <c r="C3" i="71"/>
  <c r="C7" i="71"/>
  <c r="C6" i="71"/>
  <c r="C4" i="71"/>
  <c r="C5" i="71"/>
  <c r="C2" i="71"/>
  <c r="D18" i="70" l="1"/>
  <c r="D19" i="70"/>
  <c r="D17" i="70"/>
  <c r="C25" i="70"/>
  <c r="C19" i="70"/>
  <c r="E19" i="70" s="1"/>
  <c r="C18" i="70"/>
  <c r="E18" i="70" s="1"/>
  <c r="E17" i="70"/>
  <c r="E10" i="70"/>
  <c r="D25" i="70" s="1"/>
  <c r="E8" i="70"/>
  <c r="E9" i="70"/>
  <c r="D8" i="70"/>
  <c r="D9" i="70"/>
  <c r="C8" i="70"/>
  <c r="C9" i="70"/>
  <c r="E7" i="70"/>
  <c r="D7" i="70"/>
  <c r="D15" i="70"/>
  <c r="E15" i="70" s="1"/>
  <c r="E16" i="70"/>
  <c r="E6" i="70"/>
  <c r="E5" i="70"/>
  <c r="D5" i="70"/>
  <c r="C6" i="70"/>
  <c r="C5" i="70"/>
  <c r="E20" i="70" l="1"/>
  <c r="C26" i="70" s="1"/>
  <c r="D26" i="70" s="1"/>
  <c r="A8" i="64" l="1"/>
  <c r="A6" i="64"/>
  <c r="A7" i="63" s="1"/>
  <c r="A9" i="62"/>
  <c r="A9" i="64" s="1"/>
  <c r="A9" i="63" s="1"/>
  <c r="A7" i="62"/>
  <c r="A7" i="64" s="1"/>
  <c r="A5" i="62"/>
  <c r="A5" i="64" s="1"/>
  <c r="A6" i="63" s="1"/>
  <c r="A4" i="64"/>
  <c r="A5" i="63" s="1"/>
  <c r="A3" i="62"/>
  <c r="A3" i="64" s="1"/>
  <c r="A4" i="63" s="1"/>
  <c r="E20" i="64" l="1"/>
</calcChain>
</file>

<file path=xl/sharedStrings.xml><?xml version="1.0" encoding="utf-8"?>
<sst xmlns="http://schemas.openxmlformats.org/spreadsheetml/2006/main" count="363" uniqueCount="190">
  <si>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</si>
  <si>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</si>
  <si>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</si>
  <si>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</si>
  <si>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</si>
  <si>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</si>
  <si>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</si>
  <si>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</si>
  <si>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</si>
  <si>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</si>
  <si>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</si>
  <si>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</si>
  <si>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</si>
  <si>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</si>
  <si>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</si>
  <si>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</si>
  <si>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</si>
  <si>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</si>
  <si>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</si>
  <si>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</si>
  <si>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</si>
  <si>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</si>
  <si>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</si>
  <si>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</si>
  <si>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</si>
  <si>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</si>
  <si>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</si>
  <si>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</si>
  <si>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</si>
  <si>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</si>
  <si>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</si>
  <si>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</si>
  <si>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</si>
  <si>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</si>
  <si>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</si>
  <si>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</si>
  <si>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</si>
  <si>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</si>
  <si>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</si>
  <si>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</si>
  <si>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</si>
  <si>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</si>
  <si>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</si>
  <si>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</si>
  <si>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</si>
  <si>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สถานที่ก่อสร้าง</t>
  </si>
  <si>
    <t>หน่วย : บาท</t>
  </si>
  <si>
    <t>หน่วยงานเจ้าของโครงการ/งานก่อสร้าง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</si>
  <si>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</si>
  <si>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</si>
  <si>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</si>
  <si>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</si>
  <si>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</si>
  <si>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</si>
  <si>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</si>
  <si>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คำนวณราคากลางโดย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</si>
  <si>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</si>
  <si>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</si>
  <si>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</si>
  <si>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</si>
  <si>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</si>
  <si>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</si>
  <si>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โครงการ/งานก่อสร้าง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</si>
  <si>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</si>
  <si>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</si>
  <si>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</si>
  <si>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</si>
  <si>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ชื่อโครงการ/งานก่อสร้าง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</si>
  <si>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</si>
  <si>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</si>
  <si>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 xml:space="preserve">สถานที่ก่อสร้าง                         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</si>
  <si>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</si>
  <si>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</si>
  <si>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</si>
  <si>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</si>
  <si>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</si>
  <si>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</si>
  <si>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</si>
  <si>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</si>
  <si>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</si>
  <si>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</si>
  <si>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</si>
  <si>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</si>
  <si>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</si>
  <si>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</si>
  <si>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</si>
  <si>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</si>
  <si>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</si>
  <si>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</si>
  <si>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</si>
  <si>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</si>
  <si>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</si>
  <si>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-23-</t>
  </si>
  <si>
    <t xml:space="preserve">  -24-</t>
  </si>
  <si>
    <t xml:space="preserve"> -25-</t>
  </si>
  <si>
    <t xml:space="preserve">                      ราคากลาง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</si>
  <si>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</si>
  <si>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</si>
  <si>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</si>
  <si>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</si>
  <si>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กลุ่มงาน/งาน โครงการปรับปรุง</t>
  </si>
  <si>
    <t>สถานที่ก่อสร้าง  มหาวิทยาลัยเทคโนโลยีราชมงคลอีสาน</t>
  </si>
  <si>
    <t>แบบ ปร. 4 และ ปร. 5  ที่แนบ          มีจำนวน   1     ชุด</t>
  </si>
  <si>
    <t xml:space="preserve">               แบบ ปร.6   แผ่นที่ 1</t>
  </si>
  <si>
    <t>ราคากลาง</t>
  </si>
  <si>
    <t>แบบ  ปร. 4     ที่แนบ      มีจำนวน   1    หน้า</t>
  </si>
  <si>
    <t>ชุด</t>
  </si>
  <si>
    <t xml:space="preserve">ชุดโคมไฟฟ้า Floodlight หลอด LED ขนาดไม่เกินกว่า90W </t>
  </si>
  <si>
    <t>ความสว่างไม่น้อยกว่า 7,000 lm/หลอด</t>
  </si>
  <si>
    <t xml:space="preserve">สายไฟฟ้า NYY 2แกน ขนาด 10 ตร.มม. </t>
  </si>
  <si>
    <t>ม.</t>
  </si>
  <si>
    <t>ท่อ HDPE ขนาด 25mm. (1 " )</t>
  </si>
  <si>
    <t>ตุ้ม คสล.ขนาด 0.40x0.80 ม.</t>
  </si>
  <si>
    <t>ตัว</t>
  </si>
  <si>
    <t>ตู้เหล็กกันน้ำ IP 65 ประตูล็อก2ชั้น</t>
  </si>
  <si>
    <t>ตู้ควบคุมไฟฟ้าเปิดปิดอัตโนมัติควบคุมด้วยทามเมอร์</t>
  </si>
  <si>
    <t>แท่ง</t>
  </si>
  <si>
    <t>รวมหมวดงานไฟฟ้า</t>
  </si>
  <si>
    <t>หมวดงานภูมิทัศน์</t>
  </si>
  <si>
    <t>ปลูกหญ้านวลน้อยพร้อมดินปลูก</t>
  </si>
  <si>
    <t>หนา 12 ซม./1 ตร.ม.</t>
  </si>
  <si>
    <t xml:space="preserve"> คอนกรีตผสมเสร็จ รุปทรงกระบอก 280 กก./ตร.ซม. ตราซีแพค</t>
  </si>
  <si>
    <t>หนา 15 ซม./1 ตร.ม.</t>
  </si>
  <si>
    <t>ตะแกรงเหล็กสำเร็จรูป เหล็ก ศก. 6.0 มม.  0.20 x 0.20 ม.</t>
  </si>
  <si>
    <t>บดอัด</t>
  </si>
  <si>
    <t>ทรายหยาบ</t>
  </si>
  <si>
    <t>ดินถม</t>
  </si>
  <si>
    <t xml:space="preserve"> คอนกรีตผสมเสร็จ รุปทรงกระบอก 350 กก./ตร.ซม. ตราซีแพค</t>
  </si>
  <si>
    <t>คอนกรีตผสมเสร็จรูปทรงกระบอก 180 กก./ตร.ซม.</t>
  </si>
  <si>
    <t>คอนกรีตผสมเสร็จรูปทรงกระบอก 240 กก./ตร.ซม.</t>
  </si>
  <si>
    <t>กก.</t>
  </si>
  <si>
    <t>เสาเข็มหกเหลี่ยมกลวง ขนาด 15 ซม. ยาว 2 เมตร</t>
  </si>
  <si>
    <t>ท่อน</t>
  </si>
  <si>
    <t>ลำดับ</t>
  </si>
  <si>
    <t>RB 9</t>
  </si>
  <si>
    <t>RB 6</t>
  </si>
  <si>
    <t>DB12</t>
  </si>
  <si>
    <t>DB 16</t>
  </si>
  <si>
    <t>งานดินขุดแล้วถมกลับคืน</t>
  </si>
  <si>
    <t>งานตัดเสาเข็มคอนกรีต</t>
  </si>
  <si>
    <t>เหล็กเส้นกลมผิวเรียบ SR.24 ศก. 6 มม.</t>
  </si>
  <si>
    <t>เหล็กเส้นกลมผิวเรียบ SR.24 ศก. 9 มม.</t>
  </si>
  <si>
    <t>ลวดผูกเหล็ก เบอร์ 18</t>
  </si>
  <si>
    <t>ผนังก่ออิฐมอญ ครึ่งแผ่น</t>
  </si>
  <si>
    <t>ผนังก่ออิฐมอญ เต็มแผ่น</t>
  </si>
  <si>
    <t xml:space="preserve">ฉาบปูนเรียบ โครงสร้าง </t>
  </si>
  <si>
    <t>ปั้นบัวรอบฐาน</t>
  </si>
  <si>
    <t>เมตร.</t>
  </si>
  <si>
    <t>ปั้นบัวหัวเสา,โคนเสา</t>
  </si>
  <si>
    <t>ปั้นบัวบนป้าย</t>
  </si>
  <si>
    <t>ตร.ฟ.</t>
  </si>
  <si>
    <t>เหล็กเส้นกลมผิวข้ออ้อย SD.40 เมตร ศก. 16 มม.</t>
  </si>
  <si>
    <t>เหล็กเส้นกลมผิวข้ออ้อย SD.40 เมตร ศก. 12 มม.</t>
  </si>
  <si>
    <t>คอนกรีตพิมพ์ลาย</t>
  </si>
  <si>
    <t>ต้นพุดศุภโชค กระถาง 10" สูงไม่ต่ำกว่า 30 ซม.</t>
  </si>
  <si>
    <t>ม้วน</t>
  </si>
  <si>
    <t>ท่อ PE เกษตร 25 มิล/200 หลา</t>
  </si>
  <si>
    <t>หัว</t>
  </si>
  <si>
    <t>อุปกรณ์ประกอบรดน้ำต้นไม้</t>
  </si>
  <si>
    <t>LS.</t>
  </si>
  <si>
    <t>หมวดงานโครงสร้าง,สถาปัตย์</t>
  </si>
  <si>
    <t>ราคารวมหมวดงานโครงสร้าง,สถาปัตย์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</si>
  <si>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.1/3.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</si>
  <si>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.2/3.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</si>
  <si>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.3/3.</t>
    </r>
  </si>
  <si>
    <t>รถบรรทุกติดเครน 3 ตัน กว้าง 2.50 เมตร ยาว 6.50 เมตร</t>
  </si>
  <si>
    <t>ประมาณราคา เมื่อวันที่ 12 มิถุนายน 2561</t>
  </si>
  <si>
    <r>
      <t xml:space="preserve"> </t>
    </r>
    <r>
      <rPr>
        <b/>
        <sz val="16"/>
        <color rgb="FFC00000"/>
        <rFont val="TH SarabunPSK"/>
        <family val="2"/>
      </rPr>
      <t xml:space="preserve"> แบบ ปร.4 (พ) </t>
    </r>
    <r>
      <rPr>
        <b/>
        <sz val="16"/>
        <rFont val="TH SarabunPSK"/>
        <family val="2"/>
      </rPr>
      <t xml:space="preserve">  แผ่นที่ .1. </t>
    </r>
  </si>
  <si>
    <t>ค่าใช้จ่ายพิเศษ</t>
  </si>
  <si>
    <t>1.  เหตุผลและความจำเป็นที่ต้องมีค่าใช้จ่ายพิเศษตามข้อกำหนดฯ รายการนี้</t>
  </si>
  <si>
    <t xml:space="preserve">เนื้องจากการขนถังบำบัดไม่สามารถขนย้ายด้วยคนจึงจำเป็นต้องเช่ารถรถบรรทุกติดเครน 5 ตัน </t>
  </si>
  <si>
    <t>กว้าง 2.50 เมตร ยาว 6.50 เมตร จำนวน 1 คัน ในการขนถังบำบัดเป็นระยะเวลา 1วัน</t>
  </si>
  <si>
    <t>2.  รายละเอียดการคำนวณ</t>
  </si>
  <si>
    <t>เช่ายะระเวลา 1 วัน วันละ 7,500 บาท</t>
  </si>
  <si>
    <t>ตู้</t>
  </si>
  <si>
    <t xml:space="preserve">สายไฟฟ้า NYY 2แกน ขนาด 2.5 ตร.มม. </t>
  </si>
  <si>
    <t xml:space="preserve">แท่งกราวด์รอดขนาดไม่น้อยกว่า 3/4 mm ยาวไม่น้อยกว่า 1.80 เมตร </t>
  </si>
  <si>
    <t>อุปกรณ์ประกอบการติดตั้งอื่นๆ รวมค่าขุดดิน</t>
  </si>
  <si>
    <t>เหมา</t>
  </si>
  <si>
    <t>ต้นอินทนิลน้ำ ø 5" สูงไม่น้อยกว่า 3 ม.</t>
  </si>
  <si>
    <t>หมวดงานไฟฟ้าแสงสว่าง</t>
  </si>
  <si>
    <t>แผ่นหินแกรนิตสีดำ หนา 2 ซม. แกะสลักตัวหนังสือทอง</t>
  </si>
  <si>
    <t xml:space="preserve">แผ่นหินแกรนิตสีน้ำตาล หนา 2 ซม. </t>
  </si>
  <si>
    <t>ราคารวมหมวดงานภูมิทัศน์</t>
  </si>
  <si>
    <t>ชื่อโครงการ/งานก่อสร้าง  ป้ายโครงการอนุรักษ์พันธุกรรมพืชอันเนื่องมาจากพระราชดำริสมเด็จพระเทพรัตนราชสุดาฯสยามบรมราชกุมารี</t>
  </si>
  <si>
    <t>ต้นไทรเกาหลี สูงไม่น้อยกว่า 0.80 ม.</t>
  </si>
  <si>
    <t>หลิวไต้หวัน ถุง 6 นิ้ว</t>
  </si>
  <si>
    <t xml:space="preserve"> สปริงเกลอร์ ปรับองศาได้ RC-AZ II</t>
  </si>
  <si>
    <t>หนวดปลาหมึกแคะ</t>
  </si>
  <si>
    <t>ผิวทรายล้าง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</si>
</sst>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\t0.00E+00"/>
    <numFmt numFmtId="189" formatCode="&quot;฿&quot;\t#,##0_);\(&quot;฿&quot;\t#,##0\)"/>
    <numFmt numFmtId="190" formatCode="m/d/yy\ hh:mm"/>
    <numFmt numFmtId="191" formatCode="_(&quot;$&quot;* #,##0.000_);_(&quot;$&quot;* \(#,##0.000\);_(&quot;$&quot;* &quot;-&quot;??_);_(@_)"/>
    <numFmt numFmtId="192" formatCode="_(&quot;$&quot;* #,##0.0000_);_(&quot;$&quot;* \(#,##0.0000\);_(&quot;$&quot;* &quot;-&quot;??_);_(@_)"/>
    <numFmt numFmtId="193" formatCode="#,##0.0_);\(#,##0.0\)"/>
    <numFmt numFmtId="194" formatCode="0.0&quot;  &quot;"/>
    <numFmt numFmtId="195" formatCode="_-* #,##0.00000_-;\-* #,##0.00000_-;_-* &quot;-&quot;?????_-;_-@_-"/>
    <numFmt numFmtId="196" formatCode="#,##0.000000&quot; &quot;"/>
    <numFmt numFmtId="197" formatCode="#,###&quot;   &quot;"/>
    <numFmt numFmtId="198" formatCode="General_)"/>
    <numFmt numFmtId="199" formatCode="dd\-mm\-yy"/>
    <numFmt numFmtId="200" formatCode="_(* #,##0.00_);_(* \(#,##0.00\);_(* &quot;-&quot;??_);_(@_)"/>
    <numFmt numFmtId="201" formatCode="_(* #,##0.0000_);_(* \(#,##0.0000\);_(* &quot;-&quot;??_);_(@_)"/>
    <numFmt numFmtId="202" formatCode="_-* #,##0.0_-;\-* #,##0.0_-;_-* &quot;-&quot;??_-;_-@_-"/>
    <numFmt numFmtId="203" formatCode="_-* #,##0_-;\-* #,##0_-;_-* &quot;-&quot;??_-;_-@_-"/>
  </numFmts>
  <fonts count="53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b/>
      <sz val="16"/>
      <color theme="9" tint="-0.499984740745262"/>
      <name val="TH SarabunPSK"/>
      <family val="2"/>
    </font>
    <font>
      <b/>
      <u/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rgb="FF3333FF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76">
    <xf numFmtId="0" fontId="0" fillId="0" borderId="0"/>
    <xf numFmtId="0" fontId="5" fillId="0" borderId="0">
      <alignment vertical="center"/>
    </xf>
    <xf numFmtId="198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4" fontId="10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97" fontId="4" fillId="0" borderId="0" applyFont="0" applyFill="0" applyBorder="0" applyAlignment="0" applyProtection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0" fontId="11" fillId="0" borderId="0"/>
    <xf numFmtId="0" fontId="14" fillId="0" borderId="0"/>
    <xf numFmtId="9" fontId="6" fillId="2" borderId="0"/>
    <xf numFmtId="0" fontId="15" fillId="3" borderId="1">
      <alignment horizontal="centerContinuous" vertical="top"/>
    </xf>
    <xf numFmtId="0" fontId="6" fillId="0" borderId="0" applyFill="0" applyBorder="0" applyAlignment="0"/>
    <xf numFmtId="193" fontId="10" fillId="0" borderId="0" applyFill="0" applyBorder="0" applyAlignment="0"/>
    <xf numFmtId="0" fontId="13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1" fontId="4" fillId="0" borderId="0" applyFont="0" applyFill="0" applyBorder="0" applyAlignment="0" applyProtection="0"/>
    <xf numFmtId="0" fontId="15" fillId="3" borderId="1">
      <alignment horizontal="centerContinuous" vertical="top"/>
    </xf>
    <xf numFmtId="193" fontId="10" fillId="0" borderId="0" applyFont="0" applyFill="0" applyBorder="0" applyAlignment="0" applyProtection="0"/>
    <xf numFmtId="14" fontId="18" fillId="0" borderId="0" applyFill="0" applyBorder="0" applyAlignment="0"/>
    <xf numFmtId="15" fontId="19" fillId="4" borderId="0">
      <alignment horizontal="centerContinuous"/>
    </xf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38" fontId="16" fillId="3" borderId="0" applyNumberFormat="0" applyBorder="0" applyAlignment="0" applyProtection="0"/>
    <xf numFmtId="0" fontId="20" fillId="0" borderId="2" applyNumberFormat="0" applyAlignment="0" applyProtection="0">
      <alignment horizontal="left" vertical="center"/>
    </xf>
    <xf numFmtId="0" fontId="20" fillId="0" borderId="3">
      <alignment horizontal="left" vertical="center"/>
    </xf>
    <xf numFmtId="10" fontId="16" fillId="5" borderId="4" applyNumberFormat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5" fontId="3" fillId="0" borderId="0"/>
    <xf numFmtId="0" fontId="12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17" fillId="0" borderId="0" applyFont="0" applyFill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0" fontId="21" fillId="2" borderId="0"/>
    <xf numFmtId="49" fontId="18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0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9" fillId="0" borderId="8" applyNumberFormat="0" applyFont="0" applyBorder="0" applyAlignment="0" applyProtection="0"/>
    <xf numFmtId="43" fontId="23" fillId="0" borderId="0" applyFont="0" applyFill="0" applyBorder="0" applyAlignment="0" applyProtection="0"/>
    <xf numFmtId="37" fontId="30" fillId="0" borderId="0"/>
    <xf numFmtId="43" fontId="31" fillId="0" borderId="0" applyFont="0" applyFill="0" applyBorder="0" applyAlignment="0" applyProtection="0"/>
    <xf numFmtId="200" fontId="31" fillId="0" borderId="0" applyFont="0" applyFill="0" applyBorder="0" applyAlignment="0" applyProtection="0"/>
    <xf numFmtId="0" fontId="31" fillId="0" borderId="0"/>
    <xf numFmtId="0" fontId="31" fillId="0" borderId="0"/>
    <xf numFmtId="43" fontId="3" fillId="0" borderId="0" applyFont="0" applyFill="0" applyBorder="0" applyAlignment="0" applyProtection="0"/>
    <xf numFmtId="0" fontId="31" fillId="0" borderId="0"/>
    <xf numFmtId="43" fontId="45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312">
    <xf numFmtId="0" fontId="0" fillId="0" borderId="0" xfId="0"/>
    <xf numFmtId="0" fontId="23" fillId="0" borderId="0" xfId="0" applyFont="1"/>
    <xf numFmtId="0" fontId="23" fillId="0" borderId="0" xfId="0" applyFont="1" applyFill="1" applyBorder="1"/>
    <xf numFmtId="0" fontId="23" fillId="0" borderId="5" xfId="0" applyFont="1" applyFill="1" applyBorder="1"/>
    <xf numFmtId="0" fontId="23" fillId="0" borderId="6" xfId="0" applyFont="1" applyBorder="1"/>
    <xf numFmtId="0" fontId="23" fillId="0" borderId="7" xfId="0" applyFont="1" applyBorder="1"/>
    <xf numFmtId="0" fontId="23" fillId="0" borderId="8" xfId="0" applyFont="1" applyFill="1" applyBorder="1" applyAlignment="1">
      <alignment horizontal="left"/>
    </xf>
    <xf numFmtId="0" fontId="23" fillId="0" borderId="8" xfId="0" quotePrefix="1" applyFont="1" applyFill="1" applyBorder="1" applyAlignment="1">
      <alignment horizontal="left"/>
    </xf>
    <xf numFmtId="0" fontId="23" fillId="0" borderId="8" xfId="0" applyFont="1" applyFill="1" applyBorder="1"/>
    <xf numFmtId="0" fontId="22" fillId="0" borderId="0" xfId="0" applyFont="1" applyFill="1" applyBorder="1" applyAlignment="1">
      <alignment horizontal="center"/>
    </xf>
    <xf numFmtId="0" fontId="23" fillId="0" borderId="8" xfId="0" applyFont="1" applyBorder="1"/>
    <xf numFmtId="0" fontId="23" fillId="0" borderId="11" xfId="0" applyFont="1" applyBorder="1"/>
    <xf numFmtId="0" fontId="23" fillId="0" borderId="0" xfId="0" applyFont="1" applyFill="1" applyBorder="1" applyAlignment="1">
      <alignment horizontal="left"/>
    </xf>
    <xf numFmtId="0" fontId="23" fillId="0" borderId="7" xfId="0" applyFont="1" applyFill="1" applyBorder="1"/>
    <xf numFmtId="0" fontId="23" fillId="0" borderId="12" xfId="0" applyFont="1" applyFill="1" applyBorder="1"/>
    <xf numFmtId="0" fontId="23" fillId="0" borderId="6" xfId="0" applyFont="1" applyFill="1" applyBorder="1"/>
    <xf numFmtId="0" fontId="23" fillId="0" borderId="0" xfId="0" applyFont="1" applyFill="1"/>
    <xf numFmtId="0" fontId="23" fillId="0" borderId="16" xfId="0" applyFont="1" applyFill="1" applyBorder="1"/>
    <xf numFmtId="0" fontId="23" fillId="0" borderId="15" xfId="0" applyFont="1" applyFill="1" applyBorder="1"/>
    <xf numFmtId="0" fontId="23" fillId="0" borderId="17" xfId="0" applyFont="1" applyFill="1" applyBorder="1"/>
    <xf numFmtId="0" fontId="23" fillId="0" borderId="18" xfId="0" applyFont="1" applyFill="1" applyBorder="1"/>
    <xf numFmtId="0" fontId="23" fillId="0" borderId="19" xfId="0" applyFont="1" applyFill="1" applyBorder="1"/>
    <xf numFmtId="0" fontId="23" fillId="0" borderId="20" xfId="0" applyFont="1" applyFill="1" applyBorder="1"/>
    <xf numFmtId="0" fontId="26" fillId="0" borderId="0" xfId="0" applyFont="1" applyFill="1" applyBorder="1" applyAlignment="1"/>
    <xf numFmtId="0" fontId="23" fillId="0" borderId="0" xfId="0" applyFont="1" applyBorder="1"/>
    <xf numFmtId="0" fontId="23" fillId="0" borderId="0" xfId="0" quotePrefix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/>
    </xf>
    <xf numFmtId="0" fontId="23" fillId="0" borderId="11" xfId="0" applyFont="1" applyFill="1" applyBorder="1"/>
    <xf numFmtId="0" fontId="23" fillId="0" borderId="11" xfId="0" quotePrefix="1" applyFont="1" applyFill="1" applyBorder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35" fillId="0" borderId="0" xfId="0" applyFont="1"/>
    <xf numFmtId="0" fontId="22" fillId="8" borderId="9" xfId="0" applyFont="1" applyFill="1" applyBorder="1" applyAlignment="1">
      <alignment horizontal="center" vertical="center"/>
    </xf>
    <xf numFmtId="0" fontId="22" fillId="8" borderId="9" xfId="0" applyFont="1" applyFill="1" applyBorder="1" applyAlignment="1">
      <alignment horizontal="center"/>
    </xf>
    <xf numFmtId="0" fontId="22" fillId="8" borderId="10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/>
    </xf>
    <xf numFmtId="0" fontId="23" fillId="9" borderId="9" xfId="0" applyFont="1" applyFill="1" applyBorder="1" applyAlignment="1">
      <alignment horizontal="center"/>
    </xf>
    <xf numFmtId="0" fontId="23" fillId="9" borderId="10" xfId="0" applyFont="1" applyFill="1" applyBorder="1" applyAlignment="1">
      <alignment horizontal="center"/>
    </xf>
    <xf numFmtId="0" fontId="35" fillId="0" borderId="0" xfId="0" applyFont="1" applyFill="1"/>
    <xf numFmtId="0" fontId="23" fillId="10" borderId="9" xfId="0" applyFont="1" applyFill="1" applyBorder="1" applyAlignment="1">
      <alignment horizontal="center"/>
    </xf>
    <xf numFmtId="0" fontId="23" fillId="10" borderId="10" xfId="0" applyFont="1" applyFill="1" applyBorder="1" applyAlignment="1">
      <alignment horizontal="center"/>
    </xf>
    <xf numFmtId="0" fontId="23" fillId="10" borderId="10" xfId="0" quotePrefix="1" applyFont="1" applyFill="1" applyBorder="1" applyAlignment="1">
      <alignment horizontal="center"/>
    </xf>
    <xf numFmtId="0" fontId="38" fillId="0" borderId="0" xfId="0" applyFont="1"/>
    <xf numFmtId="0" fontId="37" fillId="0" borderId="0" xfId="0" applyFont="1"/>
    <xf numFmtId="43" fontId="38" fillId="0" borderId="6" xfId="71" applyFont="1" applyFill="1" applyBorder="1" applyAlignment="1">
      <alignment horizontal="center" vertical="center"/>
    </xf>
    <xf numFmtId="43" fontId="38" fillId="0" borderId="0" xfId="71" applyFont="1"/>
    <xf numFmtId="0" fontId="40" fillId="0" borderId="0" xfId="0" applyFont="1" applyAlignment="1">
      <alignment horizontal="center"/>
    </xf>
    <xf numFmtId="187" fontId="37" fillId="6" borderId="0" xfId="60" applyNumberFormat="1" applyFont="1" applyFill="1" applyAlignment="1"/>
    <xf numFmtId="187" fontId="38" fillId="6" borderId="8" xfId="60" applyNumberFormat="1" applyFont="1" applyFill="1" applyBorder="1"/>
    <xf numFmtId="187" fontId="38" fillId="6" borderId="11" xfId="60" applyNumberFormat="1" applyFont="1" applyFill="1" applyBorder="1" applyAlignment="1">
      <alignment horizontal="left"/>
    </xf>
    <xf numFmtId="187" fontId="38" fillId="6" borderId="11" xfId="60" applyNumberFormat="1" applyFont="1" applyFill="1" applyBorder="1"/>
    <xf numFmtId="187" fontId="38" fillId="6" borderId="0" xfId="60" applyNumberFormat="1" applyFont="1" applyFill="1" applyBorder="1" applyAlignment="1">
      <alignment horizontal="center"/>
    </xf>
    <xf numFmtId="187" fontId="38" fillId="6" borderId="13" xfId="60" applyNumberFormat="1" applyFont="1" applyFill="1" applyBorder="1" applyAlignment="1">
      <alignment horizontal="center"/>
    </xf>
    <xf numFmtId="187" fontId="38" fillId="6" borderId="5" xfId="60" applyNumberFormat="1" applyFont="1" applyFill="1" applyBorder="1" applyAlignment="1">
      <alignment horizontal="center"/>
    </xf>
    <xf numFmtId="187" fontId="38" fillId="6" borderId="15" xfId="60" applyNumberFormat="1" applyFont="1" applyFill="1" applyBorder="1"/>
    <xf numFmtId="187" fontId="38" fillId="6" borderId="5" xfId="60" applyNumberFormat="1" applyFont="1" applyFill="1" applyBorder="1"/>
    <xf numFmtId="187" fontId="38" fillId="6" borderId="5" xfId="60" applyNumberFormat="1" applyFont="1" applyFill="1" applyBorder="1" applyAlignment="1">
      <alignment horizontal="left"/>
    </xf>
    <xf numFmtId="187" fontId="38" fillId="6" borderId="34" xfId="60" applyNumberFormat="1" applyFont="1" applyFill="1" applyBorder="1"/>
    <xf numFmtId="187" fontId="38" fillId="6" borderId="33" xfId="60" applyNumberFormat="1" applyFont="1" applyFill="1" applyBorder="1"/>
    <xf numFmtId="187" fontId="38" fillId="0" borderId="0" xfId="60" applyNumberFormat="1" applyFont="1"/>
    <xf numFmtId="187" fontId="38" fillId="6" borderId="0" xfId="60" applyNumberFormat="1" applyFont="1" applyFill="1" applyBorder="1"/>
    <xf numFmtId="187" fontId="38" fillId="0" borderId="0" xfId="60" applyNumberFormat="1" applyFont="1" applyBorder="1"/>
    <xf numFmtId="0" fontId="38" fillId="0" borderId="0" xfId="0" applyFont="1" applyAlignment="1">
      <alignment horizontal="left"/>
    </xf>
    <xf numFmtId="187" fontId="38" fillId="0" borderId="0" xfId="60" quotePrefix="1" applyNumberFormat="1" applyFont="1" applyAlignment="1">
      <alignment horizontal="left"/>
    </xf>
    <xf numFmtId="187" fontId="37" fillId="0" borderId="0" xfId="60" applyNumberFormat="1" applyFont="1" applyAlignment="1">
      <alignment horizontal="center"/>
    </xf>
    <xf numFmtId="187" fontId="38" fillId="7" borderId="8" xfId="60" quotePrefix="1" applyNumberFormat="1" applyFont="1" applyFill="1" applyBorder="1" applyAlignment="1">
      <alignment horizontal="left"/>
    </xf>
    <xf numFmtId="187" fontId="38" fillId="7" borderId="8" xfId="60" applyNumberFormat="1" applyFont="1" applyFill="1" applyBorder="1"/>
    <xf numFmtId="187" fontId="38" fillId="7" borderId="11" xfId="60" applyNumberFormat="1" applyFont="1" applyFill="1" applyBorder="1"/>
    <xf numFmtId="187" fontId="38" fillId="7" borderId="0" xfId="60" applyNumberFormat="1" applyFont="1" applyFill="1"/>
    <xf numFmtId="187" fontId="37" fillId="7" borderId="0" xfId="60" applyNumberFormat="1" applyFont="1" applyFill="1" applyAlignment="1">
      <alignment horizontal="right"/>
    </xf>
    <xf numFmtId="187" fontId="38" fillId="0" borderId="5" xfId="60" applyNumberFormat="1" applyFont="1" applyBorder="1"/>
    <xf numFmtId="187" fontId="38" fillId="0" borderId="5" xfId="60" applyNumberFormat="1" applyFont="1" applyBorder="1" applyAlignment="1">
      <alignment horizontal="left"/>
    </xf>
    <xf numFmtId="187" fontId="38" fillId="0" borderId="5" xfId="60" applyNumberFormat="1" applyFont="1" applyBorder="1" applyAlignment="1">
      <alignment horizontal="centerContinuous"/>
    </xf>
    <xf numFmtId="187" fontId="38" fillId="0" borderId="5" xfId="60" applyNumberFormat="1" applyFont="1" applyBorder="1" applyAlignment="1">
      <alignment horizontal="center"/>
    </xf>
    <xf numFmtId="187" fontId="38" fillId="0" borderId="34" xfId="60" applyNumberFormat="1" applyFont="1" applyBorder="1"/>
    <xf numFmtId="187" fontId="38" fillId="0" borderId="34" xfId="60" applyNumberFormat="1" applyFont="1" applyBorder="1" applyAlignment="1">
      <alignment horizontal="center"/>
    </xf>
    <xf numFmtId="187" fontId="37" fillId="6" borderId="9" xfId="60" applyNumberFormat="1" applyFont="1" applyFill="1" applyBorder="1" applyAlignment="1">
      <alignment horizontal="center"/>
    </xf>
    <xf numFmtId="187" fontId="37" fillId="6" borderId="44" xfId="60" applyNumberFormat="1" applyFont="1" applyFill="1" applyBorder="1"/>
    <xf numFmtId="187" fontId="38" fillId="6" borderId="30" xfId="60" applyNumberFormat="1" applyFont="1" applyFill="1" applyBorder="1"/>
    <xf numFmtId="0" fontId="38" fillId="0" borderId="0" xfId="0" applyFont="1" applyBorder="1"/>
    <xf numFmtId="187" fontId="37" fillId="6" borderId="31" xfId="60" applyNumberFormat="1" applyFont="1" applyFill="1" applyBorder="1" applyAlignment="1">
      <alignment horizontal="center"/>
    </xf>
    <xf numFmtId="187" fontId="37" fillId="6" borderId="10" xfId="60" applyNumberFormat="1" applyFont="1" applyFill="1" applyBorder="1" applyAlignment="1">
      <alignment horizontal="center"/>
    </xf>
    <xf numFmtId="0" fontId="38" fillId="0" borderId="35" xfId="0" applyFont="1" applyBorder="1"/>
    <xf numFmtId="187" fontId="37" fillId="6" borderId="25" xfId="60" quotePrefix="1" applyNumberFormat="1" applyFont="1" applyFill="1" applyBorder="1" applyAlignment="1">
      <alignment vertical="top"/>
    </xf>
    <xf numFmtId="187" fontId="38" fillId="0" borderId="30" xfId="60" applyNumberFormat="1" applyFont="1" applyBorder="1"/>
    <xf numFmtId="187" fontId="38" fillId="0" borderId="0" xfId="60" quotePrefix="1" applyNumberFormat="1" applyFont="1" applyBorder="1" applyAlignment="1">
      <alignment horizontal="left"/>
    </xf>
    <xf numFmtId="0" fontId="37" fillId="9" borderId="10" xfId="0" applyFont="1" applyFill="1" applyBorder="1" applyAlignment="1">
      <alignment horizontal="center" vertical="center"/>
    </xf>
    <xf numFmtId="187" fontId="38" fillId="0" borderId="5" xfId="60" applyNumberFormat="1" applyFont="1" applyFill="1" applyBorder="1"/>
    <xf numFmtId="187" fontId="38" fillId="0" borderId="5" xfId="60" applyNumberFormat="1" applyFont="1" applyFill="1" applyBorder="1" applyAlignment="1">
      <alignment horizontal="left"/>
    </xf>
    <xf numFmtId="187" fontId="38" fillId="6" borderId="31" xfId="60" applyNumberFormat="1" applyFont="1" applyFill="1" applyBorder="1"/>
    <xf numFmtId="187" fontId="38" fillId="0" borderId="6" xfId="60" applyNumberFormat="1" applyFont="1" applyFill="1" applyBorder="1" applyAlignment="1">
      <alignment horizontal="left"/>
    </xf>
    <xf numFmtId="0" fontId="38" fillId="0" borderId="34" xfId="0" applyFont="1" applyFill="1" applyBorder="1"/>
    <xf numFmtId="201" fontId="38" fillId="6" borderId="5" xfId="60" applyNumberFormat="1" applyFont="1" applyFill="1" applyBorder="1"/>
    <xf numFmtId="43" fontId="38" fillId="6" borderId="5" xfId="71" applyFont="1" applyFill="1" applyBorder="1"/>
    <xf numFmtId="43" fontId="38" fillId="6" borderId="34" xfId="71" applyFont="1" applyFill="1" applyBorder="1"/>
    <xf numFmtId="43" fontId="38" fillId="13" borderId="10" xfId="71" applyFont="1" applyFill="1" applyBorder="1"/>
    <xf numFmtId="43" fontId="38" fillId="15" borderId="10" xfId="71" applyFont="1" applyFill="1" applyBorder="1"/>
    <xf numFmtId="43" fontId="38" fillId="0" borderId="5" xfId="71" applyFont="1" applyBorder="1"/>
    <xf numFmtId="43" fontId="38" fillId="0" borderId="34" xfId="71" applyFont="1" applyBorder="1"/>
    <xf numFmtId="43" fontId="37" fillId="9" borderId="44" xfId="71" applyFont="1" applyFill="1" applyBorder="1"/>
    <xf numFmtId="43" fontId="37" fillId="18" borderId="21" xfId="71" applyFont="1" applyFill="1" applyBorder="1"/>
    <xf numFmtId="43" fontId="38" fillId="0" borderId="5" xfId="71" applyFont="1" applyFill="1" applyBorder="1" applyAlignment="1">
      <alignment horizontal="left"/>
    </xf>
    <xf numFmtId="187" fontId="37" fillId="9" borderId="9" xfId="60" applyNumberFormat="1" applyFont="1" applyFill="1" applyBorder="1" applyAlignment="1">
      <alignment horizontal="center" vertical="center"/>
    </xf>
    <xf numFmtId="187" fontId="37" fillId="6" borderId="10" xfId="60" applyNumberFormat="1" applyFont="1" applyFill="1" applyBorder="1" applyAlignment="1">
      <alignment horizontal="center" vertical="center"/>
    </xf>
    <xf numFmtId="187" fontId="38" fillId="20" borderId="5" xfId="60" applyNumberFormat="1" applyFont="1" applyFill="1" applyBorder="1"/>
    <xf numFmtId="187" fontId="38" fillId="20" borderId="5" xfId="60" applyNumberFormat="1" applyFont="1" applyFill="1" applyBorder="1" applyAlignment="1">
      <alignment horizontal="left"/>
    </xf>
    <xf numFmtId="187" fontId="38" fillId="20" borderId="34" xfId="60" applyNumberFormat="1" applyFont="1" applyFill="1" applyBorder="1" applyAlignment="1">
      <alignment horizontal="left"/>
    </xf>
    <xf numFmtId="187" fontId="42" fillId="6" borderId="0" xfId="60" quotePrefix="1" applyNumberFormat="1" applyFont="1" applyFill="1" applyBorder="1" applyAlignment="1">
      <alignment horizontal="left" vertical="center"/>
    </xf>
    <xf numFmtId="187" fontId="46" fillId="7" borderId="11" xfId="60" quotePrefix="1" applyNumberFormat="1" applyFont="1" applyFill="1" applyBorder="1" applyAlignment="1">
      <alignment horizontal="left"/>
    </xf>
    <xf numFmtId="43" fontId="38" fillId="21" borderId="4" xfId="71" applyFont="1" applyFill="1" applyBorder="1" applyAlignment="1">
      <alignment horizontal="center" vertical="center"/>
    </xf>
    <xf numFmtId="43" fontId="43" fillId="21" borderId="4" xfId="71" applyFont="1" applyFill="1" applyBorder="1" applyAlignment="1">
      <alignment horizontal="center" vertical="center"/>
    </xf>
    <xf numFmtId="43" fontId="43" fillId="21" borderId="4" xfId="71" applyFont="1" applyFill="1" applyBorder="1" applyAlignment="1">
      <alignment horizontal="left"/>
    </xf>
    <xf numFmtId="43" fontId="38" fillId="0" borderId="46" xfId="71" applyFont="1" applyFill="1" applyBorder="1" applyAlignment="1">
      <alignment horizontal="left"/>
    </xf>
    <xf numFmtId="43" fontId="0" fillId="0" borderId="0" xfId="71" applyFont="1"/>
    <xf numFmtId="43" fontId="0" fillId="0" borderId="4" xfId="71" applyFont="1" applyBorder="1"/>
    <xf numFmtId="43" fontId="0" fillId="8" borderId="4" xfId="71" applyFont="1" applyFill="1" applyBorder="1"/>
    <xf numFmtId="43" fontId="37" fillId="0" borderId="0" xfId="71" applyFont="1"/>
    <xf numFmtId="43" fontId="37" fillId="0" borderId="0" xfId="71" applyFont="1" applyAlignment="1">
      <alignment horizontal="center" vertical="center"/>
    </xf>
    <xf numFmtId="43" fontId="38" fillId="0" borderId="8" xfId="71" applyFont="1" applyFill="1" applyBorder="1" applyAlignment="1">
      <alignment horizontal="left" vertical="center"/>
    </xf>
    <xf numFmtId="43" fontId="38" fillId="0" borderId="8" xfId="71" applyFont="1" applyBorder="1" applyAlignment="1">
      <alignment vertical="center"/>
    </xf>
    <xf numFmtId="43" fontId="38" fillId="0" borderId="8" xfId="71" applyFont="1" applyFill="1" applyBorder="1" applyAlignment="1">
      <alignment vertical="center"/>
    </xf>
    <xf numFmtId="43" fontId="38" fillId="0" borderId="8" xfId="71" applyFont="1" applyFill="1" applyBorder="1" applyAlignment="1">
      <alignment horizontal="center" vertical="center"/>
    </xf>
    <xf numFmtId="43" fontId="38" fillId="0" borderId="11" xfId="71" applyFont="1" applyFill="1" applyBorder="1" applyAlignment="1">
      <alignment horizontal="left" vertical="center"/>
    </xf>
    <xf numFmtId="43" fontId="38" fillId="0" borderId="11" xfId="71" applyFont="1" applyBorder="1" applyAlignment="1">
      <alignment vertical="center"/>
    </xf>
    <xf numFmtId="43" fontId="38" fillId="0" borderId="11" xfId="71" applyFont="1" applyFill="1" applyBorder="1" applyAlignment="1">
      <alignment vertical="center"/>
    </xf>
    <xf numFmtId="43" fontId="38" fillId="0" borderId="11" xfId="71" applyFont="1" applyFill="1" applyBorder="1" applyAlignment="1">
      <alignment horizontal="center" vertical="center"/>
    </xf>
    <xf numFmtId="43" fontId="38" fillId="0" borderId="11" xfId="71" applyFont="1" applyFill="1" applyBorder="1" applyAlignment="1">
      <alignment horizontal="right" vertical="center"/>
    </xf>
    <xf numFmtId="43" fontId="38" fillId="0" borderId="0" xfId="71" applyFont="1" applyFill="1"/>
    <xf numFmtId="43" fontId="38" fillId="0" borderId="0" xfId="71" applyFont="1" applyFill="1" applyAlignment="1">
      <alignment horizontal="center" vertical="center"/>
    </xf>
    <xf numFmtId="43" fontId="38" fillId="0" borderId="0" xfId="71" applyFont="1" applyFill="1" applyAlignment="1">
      <alignment horizontal="right"/>
    </xf>
    <xf numFmtId="43" fontId="47" fillId="11" borderId="10" xfId="71" applyFont="1" applyFill="1" applyBorder="1" applyAlignment="1">
      <alignment horizontal="center"/>
    </xf>
    <xf numFmtId="43" fontId="47" fillId="11" borderId="10" xfId="71" applyFont="1" applyFill="1" applyBorder="1" applyAlignment="1">
      <alignment horizontal="center" vertical="center"/>
    </xf>
    <xf numFmtId="43" fontId="37" fillId="0" borderId="5" xfId="71" applyFont="1" applyFill="1" applyBorder="1" applyAlignment="1">
      <alignment horizontal="left" vertical="center"/>
    </xf>
    <xf numFmtId="43" fontId="44" fillId="20" borderId="6" xfId="71" applyFont="1" applyFill="1" applyBorder="1" applyAlignment="1">
      <alignment vertical="center"/>
    </xf>
    <xf numFmtId="43" fontId="44" fillId="20" borderId="46" xfId="71" applyFont="1" applyFill="1" applyBorder="1" applyAlignment="1">
      <alignment horizontal="center" vertical="center"/>
    </xf>
    <xf numFmtId="43" fontId="44" fillId="20" borderId="46" xfId="71" applyFont="1" applyFill="1" applyBorder="1" applyAlignment="1">
      <alignment vertical="center"/>
    </xf>
    <xf numFmtId="43" fontId="44" fillId="20" borderId="47" xfId="71" applyFont="1" applyFill="1" applyBorder="1" applyAlignment="1">
      <alignment vertical="center"/>
    </xf>
    <xf numFmtId="43" fontId="49" fillId="21" borderId="1" xfId="71" applyFont="1" applyFill="1" applyBorder="1" applyAlignment="1">
      <alignment horizontal="center" vertical="center"/>
    </xf>
    <xf numFmtId="43" fontId="49" fillId="21" borderId="4" xfId="71" applyFont="1" applyFill="1" applyBorder="1" applyAlignment="1">
      <alignment horizontal="center" vertical="center"/>
    </xf>
    <xf numFmtId="43" fontId="49" fillId="21" borderId="4" xfId="71" applyFont="1" applyFill="1" applyBorder="1" applyAlignment="1">
      <alignment vertical="center"/>
    </xf>
    <xf numFmtId="43" fontId="38" fillId="0" borderId="0" xfId="71" applyFont="1" applyFill="1" applyBorder="1"/>
    <xf numFmtId="43" fontId="38" fillId="0" borderId="0" xfId="71" applyFont="1" applyAlignment="1">
      <alignment horizontal="center" vertical="center"/>
    </xf>
    <xf numFmtId="203" fontId="37" fillId="0" borderId="5" xfId="71" applyNumberFormat="1" applyFont="1" applyFill="1" applyBorder="1" applyAlignment="1">
      <alignment horizontal="center" vertical="center"/>
    </xf>
    <xf numFmtId="43" fontId="0" fillId="0" borderId="0" xfId="71" applyFont="1" applyAlignment="1">
      <alignment horizontal="center"/>
    </xf>
    <xf numFmtId="203" fontId="38" fillId="0" borderId="5" xfId="71" applyNumberFormat="1" applyFont="1" applyFill="1" applyBorder="1" applyAlignment="1">
      <alignment horizontal="center" vertical="center"/>
    </xf>
    <xf numFmtId="43" fontId="38" fillId="0" borderId="5" xfId="71" applyFont="1" applyFill="1" applyBorder="1" applyAlignment="1">
      <alignment horizontal="left" vertical="center"/>
    </xf>
    <xf numFmtId="43" fontId="48" fillId="20" borderId="46" xfId="71" applyFont="1" applyFill="1" applyBorder="1" applyAlignment="1">
      <alignment vertical="center"/>
    </xf>
    <xf numFmtId="202" fontId="38" fillId="0" borderId="5" xfId="71" applyNumberFormat="1" applyFont="1" applyFill="1" applyBorder="1" applyAlignment="1">
      <alignment horizontal="center" vertical="center"/>
    </xf>
    <xf numFmtId="43" fontId="38" fillId="0" borderId="5" xfId="71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43" fontId="46" fillId="0" borderId="5" xfId="71" applyFont="1" applyFill="1" applyBorder="1" applyAlignment="1">
      <alignment horizontal="center" vertical="center"/>
    </xf>
    <xf numFmtId="203" fontId="37" fillId="0" borderId="6" xfId="71" applyNumberFormat="1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center"/>
    </xf>
    <xf numFmtId="0" fontId="38" fillId="0" borderId="8" xfId="0" applyFont="1" applyBorder="1"/>
    <xf numFmtId="0" fontId="38" fillId="0" borderId="11" xfId="0" applyFont="1" applyBorder="1"/>
    <xf numFmtId="0" fontId="38" fillId="0" borderId="11" xfId="0" applyFont="1" applyFill="1" applyBorder="1"/>
    <xf numFmtId="0" fontId="38" fillId="0" borderId="11" xfId="0" applyFont="1" applyFill="1" applyBorder="1" applyAlignment="1">
      <alignment horizontal="left"/>
    </xf>
    <xf numFmtId="0" fontId="37" fillId="13" borderId="9" xfId="0" applyFont="1" applyFill="1" applyBorder="1" applyAlignment="1">
      <alignment horizontal="center" vertical="center"/>
    </xf>
    <xf numFmtId="0" fontId="37" fillId="13" borderId="10" xfId="0" applyFont="1" applyFill="1" applyBorder="1" applyAlignment="1">
      <alignment horizontal="center" vertical="center"/>
    </xf>
    <xf numFmtId="0" fontId="38" fillId="0" borderId="5" xfId="0" applyFont="1" applyFill="1" applyBorder="1"/>
    <xf numFmtId="0" fontId="38" fillId="0" borderId="6" xfId="0" applyFont="1" applyFill="1" applyBorder="1"/>
    <xf numFmtId="0" fontId="38" fillId="0" borderId="10" xfId="0" applyFont="1" applyFill="1" applyBorder="1"/>
    <xf numFmtId="43" fontId="38" fillId="0" borderId="6" xfId="71" applyFont="1" applyFill="1" applyBorder="1"/>
    <xf numFmtId="43" fontId="38" fillId="0" borderId="10" xfId="0" applyNumberFormat="1" applyFont="1" applyFill="1" applyBorder="1"/>
    <xf numFmtId="0" fontId="37" fillId="0" borderId="0" xfId="0" applyFont="1" applyAlignment="1">
      <alignment horizontal="left"/>
    </xf>
    <xf numFmtId="0" fontId="38" fillId="20" borderId="37" xfId="0" applyFont="1" applyFill="1" applyBorder="1"/>
    <xf numFmtId="0" fontId="37" fillId="0" borderId="8" xfId="0" applyFont="1" applyBorder="1"/>
    <xf numFmtId="0" fontId="38" fillId="0" borderId="0" xfId="0" applyFont="1" applyAlignment="1">
      <alignment horizontal="center" vertical="center"/>
    </xf>
    <xf numFmtId="0" fontId="37" fillId="14" borderId="4" xfId="0" applyFont="1" applyFill="1" applyBorder="1" applyAlignment="1">
      <alignment horizontal="center"/>
    </xf>
    <xf numFmtId="0" fontId="38" fillId="0" borderId="14" xfId="0" applyFont="1" applyBorder="1"/>
    <xf numFmtId="0" fontId="38" fillId="0" borderId="29" xfId="0" applyFont="1" applyBorder="1"/>
    <xf numFmtId="0" fontId="38" fillId="0" borderId="16" xfId="0" applyFont="1" applyBorder="1"/>
    <xf numFmtId="0" fontId="38" fillId="0" borderId="15" xfId="0" applyFont="1" applyBorder="1"/>
    <xf numFmtId="0" fontId="38" fillId="0" borderId="6" xfId="0" applyFont="1" applyBorder="1"/>
    <xf numFmtId="0" fontId="38" fillId="0" borderId="18" xfId="0" applyFont="1" applyBorder="1"/>
    <xf numFmtId="0" fontId="38" fillId="0" borderId="34" xfId="0" applyFont="1" applyBorder="1"/>
    <xf numFmtId="0" fontId="38" fillId="0" borderId="33" xfId="0" applyFont="1" applyBorder="1"/>
    <xf numFmtId="0" fontId="38" fillId="0" borderId="32" xfId="0" applyFont="1" applyBorder="1"/>
    <xf numFmtId="0" fontId="37" fillId="0" borderId="0" xfId="0" applyFont="1" applyBorder="1" applyAlignment="1"/>
    <xf numFmtId="0" fontId="38" fillId="16" borderId="40" xfId="0" applyFont="1" applyFill="1" applyBorder="1"/>
    <xf numFmtId="0" fontId="38" fillId="0" borderId="41" xfId="0" applyFont="1" applyFill="1" applyBorder="1"/>
    <xf numFmtId="0" fontId="38" fillId="0" borderId="42" xfId="0" applyFont="1" applyFill="1" applyBorder="1"/>
    <xf numFmtId="0" fontId="37" fillId="0" borderId="35" xfId="0" applyFont="1" applyBorder="1" applyAlignment="1"/>
    <xf numFmtId="0" fontId="38" fillId="10" borderId="40" xfId="0" applyFont="1" applyFill="1" applyBorder="1"/>
    <xf numFmtId="0" fontId="38" fillId="0" borderId="43" xfId="0" applyFont="1" applyFill="1" applyBorder="1"/>
    <xf numFmtId="0" fontId="38" fillId="12" borderId="40" xfId="0" applyFont="1" applyFill="1" applyBorder="1"/>
    <xf numFmtId="4" fontId="51" fillId="0" borderId="31" xfId="0" applyNumberFormat="1" applyFont="1" applyBorder="1" applyAlignment="1">
      <alignment horizontal="center" vertical="center"/>
    </xf>
    <xf numFmtId="4" fontId="51" fillId="0" borderId="5" xfId="0" applyNumberFormat="1" applyFont="1" applyBorder="1" applyAlignment="1">
      <alignment horizontal="center" vertical="center"/>
    </xf>
    <xf numFmtId="43" fontId="37" fillId="11" borderId="9" xfId="71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43" fontId="38" fillId="0" borderId="46" xfId="71" applyFont="1" applyFill="1" applyBorder="1" applyAlignment="1">
      <alignment horizontal="center" vertical="center"/>
    </xf>
    <xf numFmtId="43" fontId="38" fillId="0" borderId="5" xfId="71" applyFont="1" applyFill="1" applyBorder="1" applyAlignment="1">
      <alignment horizontal="center" vertical="center"/>
    </xf>
    <xf numFmtId="187" fontId="38" fillId="6" borderId="0" xfId="60" quotePrefix="1" applyNumberFormat="1" applyFont="1" applyFill="1" applyBorder="1" applyAlignment="1">
      <alignment horizontal="center"/>
    </xf>
    <xf numFmtId="0" fontId="44" fillId="20" borderId="6" xfId="0" applyFont="1" applyFill="1" applyBorder="1" applyAlignment="1">
      <alignment vertical="center"/>
    </xf>
    <xf numFmtId="4" fontId="44" fillId="20" borderId="6" xfId="0" applyNumberFormat="1" applyFont="1" applyFill="1" applyBorder="1" applyAlignment="1">
      <alignment vertical="center"/>
    </xf>
    <xf numFmtId="0" fontId="38" fillId="0" borderId="6" xfId="0" applyFont="1" applyFill="1" applyBorder="1" applyAlignment="1">
      <alignment horizontal="left"/>
    </xf>
    <xf numFmtId="4" fontId="44" fillId="20" borderId="6" xfId="0" applyNumberFormat="1" applyFont="1" applyFill="1" applyBorder="1" applyAlignment="1">
      <alignment horizontal="right" vertical="center"/>
    </xf>
    <xf numFmtId="43" fontId="38" fillId="0" borderId="5" xfId="71" applyFont="1" applyFill="1" applyBorder="1" applyAlignment="1">
      <alignment horizontal="right" vertical="center"/>
    </xf>
    <xf numFmtId="202" fontId="38" fillId="0" borderId="6" xfId="71" applyNumberFormat="1" applyFont="1" applyFill="1" applyBorder="1" applyAlignment="1">
      <alignment horizontal="left" vertical="center"/>
    </xf>
    <xf numFmtId="43" fontId="47" fillId="0" borderId="5" xfId="71" applyFont="1" applyFill="1" applyBorder="1" applyAlignment="1">
      <alignment horizontal="center" vertical="center"/>
    </xf>
    <xf numFmtId="43" fontId="46" fillId="0" borderId="5" xfId="71" applyNumberFormat="1" applyFont="1" applyFill="1" applyBorder="1" applyAlignment="1">
      <alignment horizontal="center" vertical="center"/>
    </xf>
    <xf numFmtId="203" fontId="47" fillId="0" borderId="5" xfId="71" applyNumberFormat="1" applyFont="1" applyFill="1" applyBorder="1" applyAlignment="1">
      <alignment horizontal="center" vertical="center"/>
    </xf>
    <xf numFmtId="43" fontId="38" fillId="0" borderId="31" xfId="71" applyFont="1" applyFill="1" applyBorder="1" applyAlignment="1">
      <alignment horizontal="center" vertical="center"/>
    </xf>
    <xf numFmtId="202" fontId="46" fillId="0" borderId="6" xfId="71" applyNumberFormat="1" applyFont="1" applyFill="1" applyBorder="1" applyAlignment="1">
      <alignment horizontal="center" vertical="center"/>
    </xf>
    <xf numFmtId="0" fontId="46" fillId="0" borderId="6" xfId="0" applyFont="1" applyFill="1" applyBorder="1" applyAlignment="1">
      <alignment horizontal="center" vertical="center"/>
    </xf>
    <xf numFmtId="43" fontId="46" fillId="0" borderId="6" xfId="71" applyFont="1" applyFill="1" applyBorder="1" applyAlignment="1">
      <alignment horizontal="center" vertical="center"/>
    </xf>
    <xf numFmtId="43" fontId="47" fillId="21" borderId="4" xfId="71" applyFont="1" applyFill="1" applyBorder="1" applyAlignment="1">
      <alignment horizontal="center" vertical="center"/>
    </xf>
    <xf numFmtId="43" fontId="47" fillId="21" borderId="38" xfId="71" applyFont="1" applyFill="1" applyBorder="1" applyAlignment="1">
      <alignment horizontal="center" vertical="center"/>
    </xf>
    <xf numFmtId="43" fontId="38" fillId="0" borderId="4" xfId="71" applyFont="1" applyFill="1" applyBorder="1" applyAlignment="1">
      <alignment horizontal="center" vertical="center"/>
    </xf>
    <xf numFmtId="43" fontId="51" fillId="0" borderId="5" xfId="71" applyFont="1" applyBorder="1" applyAlignment="1">
      <alignment horizontal="center" vertical="center"/>
    </xf>
    <xf numFmtId="43" fontId="51" fillId="0" borderId="31" xfId="71" applyFont="1" applyBorder="1" applyAlignment="1">
      <alignment horizontal="center" vertical="center"/>
    </xf>
    <xf numFmtId="43" fontId="51" fillId="0" borderId="6" xfId="71" applyFont="1" applyBorder="1" applyAlignment="1">
      <alignment horizontal="center" vertical="center"/>
    </xf>
    <xf numFmtId="43" fontId="51" fillId="0" borderId="46" xfId="71" applyFont="1" applyBorder="1" applyAlignment="1">
      <alignment horizontal="center" vertical="center"/>
    </xf>
    <xf numFmtId="0" fontId="46" fillId="0" borderId="46" xfId="0" applyFont="1" applyBorder="1" applyAlignment="1">
      <alignment horizontal="left" vertical="center" wrapText="1"/>
    </xf>
    <xf numFmtId="0" fontId="46" fillId="0" borderId="5" xfId="0" applyFont="1" applyBorder="1" applyAlignment="1">
      <alignment horizontal="left" vertical="center" wrapText="1"/>
    </xf>
    <xf numFmtId="0" fontId="46" fillId="0" borderId="46" xfId="0" applyFont="1" applyBorder="1" applyAlignment="1">
      <alignment horizontal="left" vertical="center"/>
    </xf>
    <xf numFmtId="0" fontId="46" fillId="0" borderId="5" xfId="0" applyFont="1" applyBorder="1" applyAlignment="1">
      <alignment horizontal="left" vertical="center"/>
    </xf>
    <xf numFmtId="0" fontId="46" fillId="0" borderId="6" xfId="0" applyFont="1" applyBorder="1" applyAlignment="1">
      <alignment horizontal="left" vertical="center"/>
    </xf>
    <xf numFmtId="0" fontId="51" fillId="0" borderId="6" xfId="0" applyFont="1" applyBorder="1" applyAlignment="1">
      <alignment horizontal="left" vertical="center"/>
    </xf>
    <xf numFmtId="0" fontId="51" fillId="0" borderId="46" xfId="0" applyFont="1" applyBorder="1" applyAlignment="1">
      <alignment horizontal="left" vertical="center"/>
    </xf>
    <xf numFmtId="187" fontId="52" fillId="6" borderId="11" xfId="60" applyNumberFormat="1" applyFont="1" applyFill="1" applyBorder="1" applyAlignment="1">
      <alignment horizontal="left"/>
    </xf>
    <xf numFmtId="43" fontId="38" fillId="0" borderId="12" xfId="71" applyFont="1" applyFill="1" applyBorder="1" applyAlignment="1">
      <alignment horizontal="left"/>
    </xf>
    <xf numFmtId="43" fontId="38" fillId="0" borderId="6" xfId="71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/>
    </xf>
    <xf numFmtId="0" fontId="22" fillId="8" borderId="9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center"/>
    </xf>
    <xf numFmtId="0" fontId="24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3" fillId="9" borderId="9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vertical="center"/>
    </xf>
    <xf numFmtId="0" fontId="23" fillId="9" borderId="22" xfId="0" applyFont="1" applyFill="1" applyBorder="1" applyAlignment="1">
      <alignment horizontal="center" vertical="center"/>
    </xf>
    <xf numFmtId="0" fontId="23" fillId="9" borderId="23" xfId="0" applyFont="1" applyFill="1" applyBorder="1" applyAlignment="1">
      <alignment horizontal="center" vertical="center"/>
    </xf>
    <xf numFmtId="0" fontId="23" fillId="9" borderId="24" xfId="0" applyFont="1" applyFill="1" applyBorder="1" applyAlignment="1">
      <alignment horizontal="center" vertical="center"/>
    </xf>
    <xf numFmtId="0" fontId="23" fillId="9" borderId="25" xfId="0" applyFont="1" applyFill="1" applyBorder="1" applyAlignment="1">
      <alignment horizontal="center" vertical="center"/>
    </xf>
    <xf numFmtId="0" fontId="23" fillId="9" borderId="26" xfId="0" applyFont="1" applyFill="1" applyBorder="1" applyAlignment="1">
      <alignment horizontal="center"/>
    </xf>
    <xf numFmtId="0" fontId="23" fillId="9" borderId="27" xfId="0" applyFont="1" applyFill="1" applyBorder="1" applyAlignment="1">
      <alignment horizontal="center"/>
    </xf>
    <xf numFmtId="0" fontId="23" fillId="9" borderId="28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10" borderId="9" xfId="0" quotePrefix="1" applyFont="1" applyFill="1" applyBorder="1" applyAlignment="1">
      <alignment horizontal="center" vertical="center"/>
    </xf>
    <xf numFmtId="0" fontId="23" fillId="10" borderId="10" xfId="0" quotePrefix="1" applyFont="1" applyFill="1" applyBorder="1" applyAlignment="1">
      <alignment horizontal="center" vertical="center"/>
    </xf>
    <xf numFmtId="0" fontId="23" fillId="10" borderId="9" xfId="0" applyFont="1" applyFill="1" applyBorder="1" applyAlignment="1">
      <alignment horizontal="center" vertical="center"/>
    </xf>
    <xf numFmtId="0" fontId="23" fillId="10" borderId="10" xfId="0" applyFont="1" applyFill="1" applyBorder="1" applyAlignment="1">
      <alignment vertical="center"/>
    </xf>
    <xf numFmtId="0" fontId="23" fillId="10" borderId="10" xfId="0" applyFont="1" applyFill="1" applyBorder="1" applyAlignment="1">
      <alignment horizontal="center" vertical="center"/>
    </xf>
    <xf numFmtId="43" fontId="36" fillId="0" borderId="0" xfId="71" applyFont="1" applyAlignment="1">
      <alignment horizontal="center"/>
    </xf>
    <xf numFmtId="43" fontId="37" fillId="11" borderId="9" xfId="71" applyFont="1" applyFill="1" applyBorder="1" applyAlignment="1">
      <alignment horizontal="center" vertical="center"/>
    </xf>
    <xf numFmtId="43" fontId="37" fillId="11" borderId="10" xfId="71" applyFont="1" applyFill="1" applyBorder="1" applyAlignment="1">
      <alignment horizontal="center" vertical="center"/>
    </xf>
    <xf numFmtId="43" fontId="37" fillId="11" borderId="26" xfId="71" applyFont="1" applyFill="1" applyBorder="1" applyAlignment="1">
      <alignment horizontal="center"/>
    </xf>
    <xf numFmtId="43" fontId="37" fillId="11" borderId="28" xfId="71" applyFont="1" applyFill="1" applyBorder="1" applyAlignment="1">
      <alignment horizontal="center"/>
    </xf>
    <xf numFmtId="43" fontId="38" fillId="0" borderId="0" xfId="71" applyFont="1" applyAlignment="1">
      <alignment horizontal="left" vertical="center" wrapText="1"/>
    </xf>
    <xf numFmtId="202" fontId="46" fillId="0" borderId="46" xfId="71" applyNumberFormat="1" applyFont="1" applyFill="1" applyBorder="1" applyAlignment="1">
      <alignment horizontal="center" vertical="center"/>
    </xf>
    <xf numFmtId="202" fontId="46" fillId="0" borderId="5" xfId="71" applyNumberFormat="1" applyFont="1" applyFill="1" applyBorder="1" applyAlignment="1">
      <alignment horizontal="center" vertical="center"/>
    </xf>
    <xf numFmtId="43" fontId="46" fillId="0" borderId="46" xfId="71" applyFont="1" applyFill="1" applyBorder="1" applyAlignment="1">
      <alignment horizontal="center" vertical="center"/>
    </xf>
    <xf numFmtId="43" fontId="46" fillId="0" borderId="5" xfId="71" applyFont="1" applyFill="1" applyBorder="1" applyAlignment="1">
      <alignment horizontal="center" vertical="center"/>
    </xf>
    <xf numFmtId="0" fontId="46" fillId="0" borderId="46" xfId="0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43" fontId="38" fillId="0" borderId="46" xfId="71" applyFont="1" applyFill="1" applyBorder="1" applyAlignment="1">
      <alignment horizontal="center" vertical="center"/>
    </xf>
    <xf numFmtId="43" fontId="38" fillId="0" borderId="5" xfId="71" applyFont="1" applyFill="1" applyBorder="1" applyAlignment="1">
      <alignment horizontal="center" vertical="center"/>
    </xf>
    <xf numFmtId="4" fontId="51" fillId="0" borderId="46" xfId="0" applyNumberFormat="1" applyFont="1" applyBorder="1" applyAlignment="1">
      <alignment horizontal="center" vertical="center"/>
    </xf>
    <xf numFmtId="4" fontId="51" fillId="0" borderId="5" xfId="0" applyNumberFormat="1" applyFont="1" applyBorder="1" applyAlignment="1">
      <alignment horizontal="center" vertical="center"/>
    </xf>
    <xf numFmtId="43" fontId="51" fillId="0" borderId="46" xfId="71" applyFont="1" applyBorder="1" applyAlignment="1">
      <alignment horizontal="center" vertical="center"/>
    </xf>
    <xf numFmtId="43" fontId="51" fillId="0" borderId="5" xfId="71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37" fillId="13" borderId="9" xfId="0" applyFont="1" applyFill="1" applyBorder="1" applyAlignment="1">
      <alignment horizontal="center" vertical="center"/>
    </xf>
    <xf numFmtId="0" fontId="37" fillId="13" borderId="10" xfId="0" applyFont="1" applyFill="1" applyBorder="1" applyAlignment="1">
      <alignment vertical="center"/>
    </xf>
    <xf numFmtId="0" fontId="50" fillId="0" borderId="0" xfId="0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0" fontId="37" fillId="14" borderId="36" xfId="0" applyFont="1" applyFill="1" applyBorder="1" applyAlignment="1">
      <alignment horizontal="center"/>
    </xf>
    <xf numFmtId="0" fontId="37" fillId="14" borderId="1" xfId="0" applyFont="1" applyFill="1" applyBorder="1" applyAlignment="1">
      <alignment horizontal="center"/>
    </xf>
    <xf numFmtId="0" fontId="37" fillId="14" borderId="3" xfId="0" applyFont="1" applyFill="1" applyBorder="1" applyAlignment="1">
      <alignment horizontal="center"/>
    </xf>
    <xf numFmtId="0" fontId="37" fillId="14" borderId="38" xfId="0" applyFont="1" applyFill="1" applyBorder="1" applyAlignment="1">
      <alignment horizontal="center"/>
    </xf>
    <xf numFmtId="0" fontId="38" fillId="0" borderId="36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43" fontId="38" fillId="0" borderId="36" xfId="71" applyFont="1" applyBorder="1" applyAlignment="1">
      <alignment horizontal="center" vertical="center"/>
    </xf>
    <xf numFmtId="43" fontId="38" fillId="0" borderId="5" xfId="71" applyFont="1" applyBorder="1" applyAlignment="1">
      <alignment horizontal="center" vertical="center"/>
    </xf>
    <xf numFmtId="0" fontId="38" fillId="0" borderId="37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38" fillId="0" borderId="8" xfId="0" applyFont="1" applyBorder="1" applyAlignment="1">
      <alignment horizontal="center"/>
    </xf>
    <xf numFmtId="0" fontId="38" fillId="0" borderId="15" xfId="0" applyFont="1" applyBorder="1" applyAlignment="1">
      <alignment horizontal="center"/>
    </xf>
    <xf numFmtId="187" fontId="36" fillId="6" borderId="0" xfId="60" applyNumberFormat="1" applyFont="1" applyFill="1" applyAlignment="1">
      <alignment horizontal="center"/>
    </xf>
    <xf numFmtId="187" fontId="37" fillId="0" borderId="39" xfId="60" applyNumberFormat="1" applyFont="1" applyBorder="1" applyAlignment="1">
      <alignment horizontal="right"/>
    </xf>
    <xf numFmtId="187" fontId="37" fillId="0" borderId="23" xfId="60" applyNumberFormat="1" applyFont="1" applyBorder="1" applyAlignment="1">
      <alignment horizontal="right"/>
    </xf>
    <xf numFmtId="187" fontId="41" fillId="17" borderId="9" xfId="60" applyNumberFormat="1" applyFont="1" applyFill="1" applyBorder="1" applyAlignment="1">
      <alignment horizontal="center" vertical="center"/>
    </xf>
    <xf numFmtId="187" fontId="41" fillId="17" borderId="10" xfId="60" applyNumberFormat="1" applyFont="1" applyFill="1" applyBorder="1" applyAlignment="1">
      <alignment horizontal="center" vertical="center"/>
    </xf>
    <xf numFmtId="187" fontId="48" fillId="6" borderId="0" xfId="60" quotePrefix="1" applyNumberFormat="1" applyFont="1" applyFill="1" applyBorder="1" applyAlignment="1">
      <alignment horizontal="left" vertical="center"/>
    </xf>
    <xf numFmtId="187" fontId="38" fillId="6" borderId="0" xfId="60" quotePrefix="1" applyNumberFormat="1" applyFont="1" applyFill="1" applyBorder="1" applyAlignment="1">
      <alignment horizontal="center" vertical="center"/>
    </xf>
    <xf numFmtId="187" fontId="38" fillId="6" borderId="0" xfId="60" quotePrefix="1" applyNumberFormat="1" applyFont="1" applyFill="1" applyBorder="1" applyAlignment="1">
      <alignment horizontal="center"/>
    </xf>
    <xf numFmtId="0" fontId="41" fillId="17" borderId="10" xfId="0" applyFont="1" applyFill="1" applyBorder="1" applyAlignment="1">
      <alignment vertical="center"/>
    </xf>
    <xf numFmtId="187" fontId="37" fillId="9" borderId="9" xfId="60" applyNumberFormat="1" applyFont="1" applyFill="1" applyBorder="1" applyAlignment="1">
      <alignment horizontal="center" vertical="center"/>
    </xf>
    <xf numFmtId="0" fontId="37" fillId="9" borderId="10" xfId="0" applyFont="1" applyFill="1" applyBorder="1" applyAlignment="1">
      <alignment vertical="center"/>
    </xf>
    <xf numFmtId="187" fontId="37" fillId="0" borderId="0" xfId="60" applyNumberFormat="1" applyFont="1" applyBorder="1" applyAlignment="1">
      <alignment horizontal="center"/>
    </xf>
    <xf numFmtId="187" fontId="37" fillId="0" borderId="35" xfId="60" applyNumberFormat="1" applyFont="1" applyBorder="1" applyAlignment="1">
      <alignment horizontal="center"/>
    </xf>
    <xf numFmtId="187" fontId="37" fillId="6" borderId="0" xfId="60" quotePrefix="1" applyNumberFormat="1" applyFont="1" applyFill="1" applyBorder="1" applyAlignment="1">
      <alignment horizontal="center"/>
    </xf>
    <xf numFmtId="187" fontId="37" fillId="9" borderId="10" xfId="60" applyNumberFormat="1" applyFont="1" applyFill="1" applyBorder="1" applyAlignment="1">
      <alignment horizontal="center" vertical="center"/>
    </xf>
    <xf numFmtId="187" fontId="37" fillId="6" borderId="9" xfId="60" applyNumberFormat="1" applyFont="1" applyFill="1" applyBorder="1" applyAlignment="1">
      <alignment horizontal="center" vertical="center"/>
    </xf>
    <xf numFmtId="187" fontId="37" fillId="6" borderId="31" xfId="60" applyNumberFormat="1" applyFont="1" applyFill="1" applyBorder="1" applyAlignment="1">
      <alignment horizontal="center" vertical="center"/>
    </xf>
    <xf numFmtId="187" fontId="37" fillId="6" borderId="24" xfId="60" quotePrefix="1" applyNumberFormat="1" applyFont="1" applyFill="1" applyBorder="1" applyAlignment="1">
      <alignment horizontal="center"/>
    </xf>
    <xf numFmtId="187" fontId="37" fillId="6" borderId="45" xfId="60" quotePrefix="1" applyNumberFormat="1" applyFont="1" applyFill="1" applyBorder="1" applyAlignment="1">
      <alignment horizontal="center"/>
    </xf>
    <xf numFmtId="187" fontId="40" fillId="0" borderId="0" xfId="60" applyNumberFormat="1" applyFont="1" applyAlignment="1">
      <alignment horizontal="center"/>
    </xf>
    <xf numFmtId="187" fontId="36" fillId="0" borderId="0" xfId="60" applyNumberFormat="1" applyFont="1" applyAlignment="1">
      <alignment horizontal="center"/>
    </xf>
    <xf numFmtId="187" fontId="37" fillId="19" borderId="9" xfId="60" applyNumberFormat="1" applyFont="1" applyFill="1" applyBorder="1" applyAlignment="1">
      <alignment horizontal="center" vertical="center"/>
    </xf>
    <xf numFmtId="0" fontId="37" fillId="19" borderId="10" xfId="0" applyFont="1" applyFill="1" applyBorder="1" applyAlignment="1">
      <alignment horizontal="center" vertical="center"/>
    </xf>
    <xf numFmtId="187" fontId="37" fillId="19" borderId="10" xfId="60" applyNumberFormat="1" applyFont="1" applyFill="1" applyBorder="1" applyAlignment="1">
      <alignment horizontal="center" vertical="center"/>
    </xf>
  </cellXfs>
  <cellStyles count="76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1" builtinId="3"/>
    <cellStyle name="Comma [00]" xfId="24"/>
    <cellStyle name="Comma 2" xfId="65"/>
    <cellStyle name="Comma 2 2" xfId="75"/>
    <cellStyle name="Comma 2 4" xfId="73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4"/>
    <cellStyle name="Normal 2 4" xfId="72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ปกติ 2" xfId="69"/>
    <cellStyle name="ปกติ 2 2" xfId="61"/>
    <cellStyle name="ปกติ_5008 อาคารสำนักงานคณะกรรมการเลือกตั้งจ.ภูเก็ต" xfId="70"/>
  </cellStyles>
  <dxfs count="0"/>
  <tableStyles count="0" defaultTableStyle="TableStyleMedium9" defaultPivotStyle="PivotStyleLight16"/>
  <colors>
    <mruColors>
      <color rgb="FFFFEEA7"/>
      <color rgb="FFFFCC00"/>
      <color rgb="FFFFEBFF"/>
      <color rgb="FFEAF0F6"/>
      <color rgb="FF0000CC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5"/>
  <sheetViews>
    <sheetView showGridLines="0" view="pageBreakPreview" zoomScale="120" zoomScaleNormal="100" zoomScaleSheetLayoutView="120" workbookViewId="0">
      <selection activeCell="B15" sqref="B15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226" t="s">
        <v>92</v>
      </c>
      <c r="B1" s="226"/>
      <c r="C1" s="226"/>
      <c r="D1" s="226"/>
      <c r="E1" s="226"/>
      <c r="F1" s="226"/>
      <c r="G1" s="226"/>
    </row>
    <row r="2" spans="1:7" ht="23.25">
      <c r="A2" s="29"/>
      <c r="B2" s="29"/>
      <c r="C2" s="29"/>
      <c r="D2" s="29"/>
      <c r="E2" s="29"/>
      <c r="F2" s="29"/>
      <c r="G2" s="29"/>
    </row>
    <row r="3" spans="1:7" ht="20.25" customHeight="1">
      <c r="A3" s="9"/>
      <c r="B3" s="9"/>
      <c r="C3" s="9"/>
      <c r="D3" s="9"/>
      <c r="E3" s="9"/>
      <c r="F3" s="23" t="s">
        <v>97</v>
      </c>
      <c r="G3" s="9"/>
    </row>
    <row r="4" spans="1:7" ht="27.75" customHeight="1">
      <c r="A4" s="229" t="s">
        <v>86</v>
      </c>
      <c r="B4" s="229"/>
      <c r="C4" s="229"/>
      <c r="D4" s="229"/>
      <c r="E4" s="229"/>
      <c r="F4" s="229"/>
      <c r="G4" s="229"/>
    </row>
    <row r="5" spans="1:7" ht="18" customHeight="1">
      <c r="A5" s="33"/>
      <c r="B5" s="33"/>
      <c r="C5" s="33"/>
      <c r="D5" s="33"/>
      <c r="E5" s="33"/>
      <c r="F5" s="33"/>
      <c r="G5" s="33"/>
    </row>
    <row r="6" spans="1:7" ht="21.75">
      <c r="A6" s="6" t="s">
        <v>67</v>
      </c>
      <c r="B6" s="7"/>
      <c r="C6" s="8"/>
      <c r="D6" s="8"/>
      <c r="E6" s="8"/>
      <c r="F6" s="8"/>
      <c r="G6" s="8"/>
    </row>
    <row r="7" spans="1:7" ht="21.75">
      <c r="A7" s="8" t="s">
        <v>45</v>
      </c>
      <c r="B7" s="8"/>
      <c r="C7" s="8"/>
      <c r="D7" s="8"/>
      <c r="E7" s="8"/>
      <c r="F7" s="8"/>
      <c r="G7" s="8"/>
    </row>
    <row r="8" spans="1:7" ht="21.75">
      <c r="A8" s="8" t="s">
        <v>41</v>
      </c>
      <c r="B8" s="7"/>
      <c r="C8" s="8"/>
      <c r="D8" s="8"/>
      <c r="E8" s="8"/>
      <c r="F8" s="8"/>
      <c r="G8" s="8"/>
    </row>
    <row r="9" spans="1:7" ht="21.75">
      <c r="A9" s="8" t="s">
        <v>47</v>
      </c>
      <c r="B9" s="7"/>
      <c r="C9" s="8"/>
      <c r="D9" s="8"/>
      <c r="E9" s="8"/>
      <c r="F9" s="8"/>
      <c r="G9" s="8"/>
    </row>
    <row r="10" spans="1:7" ht="21.75">
      <c r="A10" s="8" t="s">
        <v>59</v>
      </c>
      <c r="B10" s="7"/>
      <c r="C10" s="8"/>
      <c r="D10" s="8" t="s">
        <v>66</v>
      </c>
      <c r="E10" s="8"/>
      <c r="F10" s="8"/>
      <c r="G10" s="8"/>
    </row>
    <row r="11" spans="1:7" ht="12" customHeight="1" thickBot="1">
      <c r="A11" s="2"/>
      <c r="B11" s="25"/>
      <c r="C11" s="2"/>
      <c r="D11" s="2"/>
      <c r="E11" s="2"/>
      <c r="F11" s="2"/>
      <c r="G11" s="2"/>
    </row>
    <row r="12" spans="1:7" ht="22.5" thickTop="1">
      <c r="A12" s="227" t="s">
        <v>33</v>
      </c>
      <c r="B12" s="227" t="s">
        <v>34</v>
      </c>
      <c r="C12" s="227" t="s">
        <v>10</v>
      </c>
      <c r="D12" s="227" t="s">
        <v>11</v>
      </c>
      <c r="E12" s="35" t="s">
        <v>61</v>
      </c>
      <c r="F12" s="36" t="s">
        <v>12</v>
      </c>
      <c r="G12" s="227" t="s">
        <v>13</v>
      </c>
    </row>
    <row r="13" spans="1:7" ht="22.5" thickBot="1">
      <c r="A13" s="228"/>
      <c r="B13" s="228"/>
      <c r="C13" s="228"/>
      <c r="D13" s="228"/>
      <c r="E13" s="37" t="s">
        <v>60</v>
      </c>
      <c r="F13" s="38" t="s">
        <v>87</v>
      </c>
      <c r="G13" s="228"/>
    </row>
    <row r="14" spans="1:7" ht="22.5" thickTop="1">
      <c r="A14" s="3"/>
      <c r="B14" s="3"/>
      <c r="C14" s="3"/>
      <c r="D14" s="3"/>
      <c r="E14" s="3"/>
      <c r="F14" s="3"/>
      <c r="G14" s="3"/>
    </row>
    <row r="15" spans="1:7" ht="21.75">
      <c r="A15" s="3"/>
      <c r="B15" s="3"/>
      <c r="C15" s="3"/>
      <c r="D15" s="3"/>
      <c r="E15" s="3"/>
      <c r="F15" s="3"/>
      <c r="G15" s="3"/>
    </row>
    <row r="16" spans="1:7" ht="21.75">
      <c r="A16" s="3"/>
      <c r="B16" s="3"/>
      <c r="C16" s="3"/>
      <c r="D16" s="3"/>
      <c r="E16" s="3"/>
      <c r="F16" s="3"/>
      <c r="G16" s="3"/>
    </row>
    <row r="17" spans="1:7" ht="21.75">
      <c r="A17" s="3"/>
      <c r="B17" s="3"/>
      <c r="C17" s="3"/>
      <c r="D17" s="3"/>
      <c r="E17" s="3"/>
      <c r="F17" s="3"/>
      <c r="G17" s="3"/>
    </row>
    <row r="18" spans="1:7" ht="21.75">
      <c r="A18" s="3"/>
      <c r="B18" s="3"/>
      <c r="C18" s="3"/>
      <c r="D18" s="3"/>
      <c r="E18" s="3"/>
      <c r="F18" s="3"/>
      <c r="G18" s="3"/>
    </row>
    <row r="19" spans="1:7" ht="21.75">
      <c r="A19" s="3"/>
      <c r="B19" s="3"/>
      <c r="C19" s="3"/>
      <c r="D19" s="3"/>
      <c r="E19" s="3"/>
      <c r="F19" s="3"/>
      <c r="G19" s="3"/>
    </row>
    <row r="20" spans="1:7" ht="21.75">
      <c r="A20" s="3"/>
      <c r="B20" s="3"/>
      <c r="C20" s="3"/>
      <c r="D20" s="3"/>
      <c r="E20" s="3"/>
      <c r="F20" s="3"/>
      <c r="G20" s="3"/>
    </row>
    <row r="21" spans="1:7" ht="21.75">
      <c r="A21" s="3"/>
      <c r="B21" s="3"/>
      <c r="C21" s="3"/>
      <c r="D21" s="3"/>
      <c r="E21" s="3"/>
      <c r="F21" s="3"/>
      <c r="G21" s="3"/>
    </row>
    <row r="22" spans="1:7" ht="21.75">
      <c r="A22" s="3"/>
      <c r="B22" s="3"/>
      <c r="C22" s="3"/>
      <c r="D22" s="3"/>
      <c r="E22" s="3"/>
      <c r="F22" s="3"/>
      <c r="G22" s="3"/>
    </row>
    <row r="23" spans="1:7" ht="21.75">
      <c r="A23" s="3"/>
      <c r="B23" s="3"/>
      <c r="C23" s="3"/>
      <c r="D23" s="3"/>
      <c r="E23" s="3"/>
      <c r="F23" s="3"/>
      <c r="G23" s="3"/>
    </row>
    <row r="24" spans="1:7" ht="21.75">
      <c r="A24" s="3"/>
      <c r="B24" s="3"/>
      <c r="C24" s="3"/>
      <c r="D24" s="3"/>
      <c r="E24" s="3"/>
      <c r="F24" s="3"/>
      <c r="G24" s="3"/>
    </row>
    <row r="25" spans="1:7" ht="21.75">
      <c r="A25" s="3"/>
      <c r="B25" s="3"/>
      <c r="C25" s="3"/>
      <c r="D25" s="3"/>
      <c r="E25" s="3"/>
      <c r="F25" s="3"/>
      <c r="G25" s="3"/>
    </row>
    <row r="26" spans="1:7" ht="21.75">
      <c r="A26" s="3"/>
      <c r="B26" s="3"/>
      <c r="C26" s="3"/>
      <c r="D26" s="3"/>
      <c r="E26" s="3"/>
      <c r="F26" s="3"/>
      <c r="G26" s="3"/>
    </row>
    <row r="27" spans="1:7" ht="21.75">
      <c r="A27" s="3"/>
      <c r="B27" s="3"/>
      <c r="C27" s="3"/>
      <c r="D27" s="3"/>
      <c r="E27" s="3"/>
      <c r="F27" s="3"/>
      <c r="G27" s="3"/>
    </row>
    <row r="28" spans="1:7" ht="21.75">
      <c r="A28" s="3"/>
      <c r="B28" s="3"/>
      <c r="C28" s="3"/>
      <c r="D28" s="3"/>
      <c r="E28" s="3"/>
      <c r="F28" s="3"/>
      <c r="G28" s="3"/>
    </row>
    <row r="29" spans="1:7" ht="21.75">
      <c r="A29" s="3"/>
      <c r="B29" s="3"/>
      <c r="C29" s="3"/>
      <c r="D29" s="3"/>
      <c r="E29" s="3"/>
      <c r="F29" s="3"/>
      <c r="G29" s="3"/>
    </row>
    <row r="30" spans="1:7" ht="21.75">
      <c r="A30" s="3"/>
      <c r="B30" s="3"/>
      <c r="C30" s="3"/>
      <c r="D30" s="3"/>
      <c r="E30" s="3"/>
      <c r="F30" s="3"/>
      <c r="G30" s="3"/>
    </row>
    <row r="31" spans="1:7" ht="21.75">
      <c r="A31" s="3"/>
      <c r="B31" s="3"/>
      <c r="C31" s="3"/>
      <c r="D31" s="3"/>
      <c r="E31" s="3"/>
      <c r="F31" s="3"/>
      <c r="G31" s="3"/>
    </row>
    <row r="32" spans="1:7" ht="21.75">
      <c r="A32" s="3"/>
      <c r="B32" s="3"/>
      <c r="C32" s="3"/>
      <c r="D32" s="3"/>
      <c r="E32" s="3"/>
      <c r="F32" s="3"/>
      <c r="G32" s="3"/>
    </row>
    <row r="33" spans="1:7" ht="21.75">
      <c r="A33" s="3"/>
      <c r="B33" s="3"/>
      <c r="C33" s="3"/>
      <c r="D33" s="3"/>
      <c r="E33" s="3"/>
      <c r="F33" s="3"/>
      <c r="G33" s="3"/>
    </row>
    <row r="34" spans="1:7" ht="21.75">
      <c r="A34" s="3"/>
      <c r="B34" s="3"/>
      <c r="C34" s="3"/>
      <c r="D34" s="3"/>
      <c r="E34" s="3"/>
      <c r="F34" s="3"/>
      <c r="G34" s="3"/>
    </row>
    <row r="35" spans="1:7" ht="21.75">
      <c r="A35" s="3"/>
      <c r="B35" s="3"/>
      <c r="C35" s="3"/>
      <c r="D35" s="3"/>
      <c r="E35" s="3"/>
      <c r="F35" s="3"/>
      <c r="G35" s="3"/>
    </row>
    <row r="36" spans="1:7" ht="21.75">
      <c r="A36" s="3"/>
      <c r="B36" s="3"/>
      <c r="C36" s="3"/>
      <c r="D36" s="3"/>
      <c r="E36" s="3"/>
      <c r="F36" s="3"/>
      <c r="G36" s="3"/>
    </row>
    <row r="37" spans="1:7" ht="21.75">
      <c r="A37" s="4"/>
      <c r="B37" s="4"/>
      <c r="C37" s="4"/>
      <c r="D37" s="4"/>
      <c r="E37" s="4"/>
      <c r="F37" s="4"/>
      <c r="G37" s="4"/>
    </row>
    <row r="38" spans="1:7" ht="21.75">
      <c r="A38" s="3"/>
      <c r="B38" s="3"/>
      <c r="C38" s="3"/>
      <c r="D38" s="3"/>
      <c r="E38" s="3"/>
      <c r="F38" s="3"/>
      <c r="G38" s="3"/>
    </row>
    <row r="39" spans="1:7" ht="21.75">
      <c r="A39" s="5"/>
      <c r="B39" s="5"/>
      <c r="C39" s="5"/>
      <c r="D39" s="5"/>
      <c r="E39" s="5"/>
      <c r="F39" s="5"/>
      <c r="G39" s="5"/>
    </row>
    <row r="40" spans="1:7" ht="21.75"/>
    <row r="41" spans="1:7" ht="21.75"/>
    <row r="42" spans="1:7" ht="21.75"/>
    <row r="43" spans="1:7" ht="21.75"/>
    <row r="44" spans="1:7" ht="21.75"/>
    <row r="45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3"/>
  <sheetViews>
    <sheetView showGridLines="0" view="pageBreakPreview" zoomScaleNormal="100" workbookViewId="0"/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34" t="s">
        <v>98</v>
      </c>
      <c r="S2" s="230" t="s">
        <v>93</v>
      </c>
    </row>
    <row r="3" spans="1:19" ht="24.75" customHeight="1">
      <c r="A3" s="241" t="s">
        <v>63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30"/>
    </row>
    <row r="4" spans="1:19" ht="17.25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230"/>
    </row>
    <row r="5" spans="1:19" ht="25.5" customHeight="1">
      <c r="A5" s="6" t="s">
        <v>67</v>
      </c>
      <c r="B5" s="10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231"/>
    </row>
    <row r="6" spans="1:19">
      <c r="A6" s="26" t="s">
        <v>45</v>
      </c>
      <c r="B6" s="1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27"/>
      <c r="S6" s="231"/>
    </row>
    <row r="7" spans="1:19">
      <c r="A7" s="26" t="s">
        <v>41</v>
      </c>
      <c r="B7" s="1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7"/>
      <c r="S7" s="231"/>
    </row>
    <row r="8" spans="1:19">
      <c r="A8" s="26" t="s">
        <v>47</v>
      </c>
      <c r="B8" s="11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27"/>
      <c r="S8" s="231"/>
    </row>
    <row r="9" spans="1:19" ht="22.5" customHeight="1">
      <c r="A9" s="26" t="s">
        <v>59</v>
      </c>
      <c r="B9" s="11"/>
      <c r="C9" s="27"/>
      <c r="D9" s="27"/>
      <c r="E9" s="27"/>
      <c r="F9" s="26" t="s">
        <v>42</v>
      </c>
      <c r="G9" s="27"/>
      <c r="H9" s="27"/>
      <c r="I9" s="27" t="s">
        <v>43</v>
      </c>
      <c r="J9" s="27"/>
      <c r="K9" s="27"/>
      <c r="L9" s="27"/>
      <c r="M9" s="27" t="s">
        <v>44</v>
      </c>
      <c r="N9" s="27"/>
      <c r="O9" s="27"/>
      <c r="P9" s="27"/>
      <c r="Q9" s="27"/>
      <c r="R9" s="27"/>
      <c r="S9" s="231"/>
    </row>
    <row r="10" spans="1:19" ht="8.25" customHeight="1" thickBot="1">
      <c r="B10" s="12"/>
      <c r="C10" s="2"/>
      <c r="D10" s="2"/>
      <c r="E10" s="2"/>
      <c r="F10" s="1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31"/>
    </row>
    <row r="11" spans="1:19" ht="22.5" thickTop="1">
      <c r="A11" s="232" t="s">
        <v>33</v>
      </c>
      <c r="B11" s="234" t="s">
        <v>34</v>
      </c>
      <c r="C11" s="235"/>
      <c r="D11" s="39" t="s">
        <v>3</v>
      </c>
      <c r="E11" s="39" t="s">
        <v>6</v>
      </c>
      <c r="F11" s="39" t="s">
        <v>7</v>
      </c>
      <c r="G11" s="238" t="s">
        <v>36</v>
      </c>
      <c r="H11" s="239"/>
      <c r="I11" s="239"/>
      <c r="J11" s="239"/>
      <c r="K11" s="239"/>
      <c r="L11" s="240"/>
      <c r="M11" s="238" t="s">
        <v>37</v>
      </c>
      <c r="N11" s="239"/>
      <c r="O11" s="239"/>
      <c r="P11" s="239"/>
      <c r="Q11" s="240"/>
      <c r="R11" s="232" t="s">
        <v>13</v>
      </c>
      <c r="S11" s="231"/>
    </row>
    <row r="12" spans="1:19" ht="22.5" thickBot="1">
      <c r="A12" s="233"/>
      <c r="B12" s="236"/>
      <c r="C12" s="237"/>
      <c r="D12" s="40" t="s">
        <v>14</v>
      </c>
      <c r="E12" s="40" t="s">
        <v>15</v>
      </c>
      <c r="F12" s="40" t="s">
        <v>35</v>
      </c>
      <c r="G12" s="40" t="s">
        <v>16</v>
      </c>
      <c r="H12" s="40" t="s">
        <v>17</v>
      </c>
      <c r="I12" s="40" t="s">
        <v>18</v>
      </c>
      <c r="J12" s="40" t="s">
        <v>19</v>
      </c>
      <c r="K12" s="40" t="s">
        <v>20</v>
      </c>
      <c r="L12" s="40" t="s">
        <v>21</v>
      </c>
      <c r="M12" s="40" t="s">
        <v>18</v>
      </c>
      <c r="N12" s="40" t="s">
        <v>22</v>
      </c>
      <c r="O12" s="40" t="s">
        <v>23</v>
      </c>
      <c r="P12" s="40" t="s">
        <v>21</v>
      </c>
      <c r="Q12" s="40" t="s">
        <v>24</v>
      </c>
      <c r="R12" s="233"/>
      <c r="S12" s="231"/>
    </row>
    <row r="13" spans="1:19" ht="22.5" thickTop="1">
      <c r="A13" s="3"/>
      <c r="B13" s="17"/>
      <c r="C13" s="18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231"/>
    </row>
    <row r="14" spans="1:19">
      <c r="A14" s="15"/>
      <c r="B14" s="19"/>
      <c r="C14" s="20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231"/>
    </row>
    <row r="15" spans="1:19">
      <c r="A15" s="15"/>
      <c r="B15" s="19"/>
      <c r="C15" s="20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231"/>
    </row>
    <row r="16" spans="1:19">
      <c r="A16" s="15"/>
      <c r="B16" s="19"/>
      <c r="C16" s="20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231"/>
    </row>
    <row r="17" spans="1:19">
      <c r="A17" s="15"/>
      <c r="B17" s="19"/>
      <c r="C17" s="20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231"/>
    </row>
    <row r="18" spans="1:19">
      <c r="A18" s="15"/>
      <c r="B18" s="19"/>
      <c r="C18" s="20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231"/>
    </row>
    <row r="19" spans="1:19">
      <c r="A19" s="15"/>
      <c r="B19" s="19"/>
      <c r="C19" s="20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31"/>
    </row>
    <row r="20" spans="1:19">
      <c r="A20" s="15"/>
      <c r="B20" s="19"/>
      <c r="C20" s="20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31"/>
    </row>
    <row r="21" spans="1:19">
      <c r="A21" s="15"/>
      <c r="B21" s="19"/>
      <c r="C21" s="20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231"/>
    </row>
    <row r="22" spans="1:19">
      <c r="A22" s="15"/>
      <c r="B22" s="19"/>
      <c r="C22" s="20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231"/>
    </row>
    <row r="23" spans="1:19">
      <c r="A23" s="15"/>
      <c r="B23" s="19"/>
      <c r="C23" s="20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231"/>
    </row>
    <row r="24" spans="1:19">
      <c r="A24" s="15"/>
      <c r="B24" s="19"/>
      <c r="C24" s="20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231"/>
    </row>
    <row r="25" spans="1:19">
      <c r="A25" s="15"/>
      <c r="B25" s="19"/>
      <c r="C25" s="20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231"/>
    </row>
    <row r="26" spans="1:19">
      <c r="A26" s="14"/>
      <c r="B26" s="21"/>
      <c r="C26" s="2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31"/>
    </row>
    <row r="27" spans="1:19" ht="18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S27" s="231"/>
    </row>
    <row r="28" spans="1:1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9"/>
    <row r="32" spans="1:19"/>
    <row r="33"/>
    <row r="34"/>
    <row r="35"/>
    <row r="36"/>
    <row r="37"/>
    <row r="38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7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0"/>
  <sheetViews>
    <sheetView showGridLines="0" view="pageBreakPreview" zoomScaleNormal="100" workbookViewId="0">
      <selection sqref="A1:H1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242" t="s">
        <v>94</v>
      </c>
      <c r="B1" s="242"/>
      <c r="C1" s="242"/>
      <c r="D1" s="242"/>
      <c r="E1" s="242"/>
      <c r="F1" s="242"/>
      <c r="G1" s="242"/>
      <c r="H1" s="242"/>
    </row>
    <row r="2" spans="1:8" ht="22.5" customHeight="1">
      <c r="A2" s="32"/>
      <c r="B2" s="32"/>
      <c r="C2" s="32"/>
      <c r="D2" s="32"/>
      <c r="E2" s="32"/>
      <c r="F2" s="32"/>
      <c r="G2" s="32"/>
      <c r="H2" s="32"/>
    </row>
    <row r="3" spans="1:8" ht="22.5">
      <c r="A3" s="16"/>
      <c r="B3" s="16"/>
      <c r="C3" s="16"/>
      <c r="D3" s="16"/>
      <c r="E3" s="16"/>
      <c r="F3" s="16"/>
      <c r="G3" s="41" t="s">
        <v>99</v>
      </c>
      <c r="H3" s="16"/>
    </row>
    <row r="4" spans="1:8" ht="24" customHeight="1">
      <c r="A4" s="229" t="s">
        <v>64</v>
      </c>
      <c r="B4" s="229"/>
      <c r="C4" s="229"/>
      <c r="D4" s="229"/>
      <c r="E4" s="229"/>
      <c r="F4" s="229"/>
      <c r="G4" s="229"/>
      <c r="H4" s="2"/>
    </row>
    <row r="5" spans="1:8" ht="24" customHeight="1">
      <c r="A5" s="30"/>
      <c r="B5" s="30"/>
      <c r="C5" s="30"/>
      <c r="D5" s="30"/>
      <c r="E5" s="30"/>
      <c r="F5" s="30"/>
      <c r="G5" s="30"/>
      <c r="H5" s="2"/>
    </row>
    <row r="6" spans="1:8" ht="25.5" customHeight="1">
      <c r="A6" s="6" t="s">
        <v>62</v>
      </c>
      <c r="B6" s="7"/>
      <c r="C6" s="8"/>
      <c r="D6" s="8"/>
      <c r="E6" s="8"/>
      <c r="F6" s="8"/>
      <c r="G6" s="8"/>
      <c r="H6" s="8"/>
    </row>
    <row r="7" spans="1:8">
      <c r="A7" s="27" t="s">
        <v>45</v>
      </c>
      <c r="B7" s="27"/>
      <c r="C7" s="27"/>
      <c r="D7" s="27"/>
      <c r="E7" s="27"/>
      <c r="F7" s="27"/>
      <c r="G7" s="27"/>
      <c r="H7" s="27"/>
    </row>
    <row r="8" spans="1:8">
      <c r="A8" s="27" t="s">
        <v>41</v>
      </c>
      <c r="B8" s="28"/>
      <c r="C8" s="27"/>
      <c r="D8" s="27"/>
      <c r="E8" s="27"/>
      <c r="F8" s="27"/>
      <c r="G8" s="27"/>
      <c r="H8" s="27"/>
    </row>
    <row r="9" spans="1:8">
      <c r="A9" s="27" t="s">
        <v>47</v>
      </c>
      <c r="B9" s="28"/>
      <c r="C9" s="27"/>
      <c r="D9" s="27"/>
      <c r="E9" s="27"/>
      <c r="F9" s="27"/>
      <c r="G9" s="27"/>
      <c r="H9" s="27"/>
    </row>
    <row r="10" spans="1:8">
      <c r="A10" s="27" t="s">
        <v>59</v>
      </c>
      <c r="B10" s="28"/>
      <c r="C10" s="27"/>
      <c r="D10" s="27" t="s">
        <v>65</v>
      </c>
      <c r="E10" s="27"/>
      <c r="F10" s="27"/>
      <c r="G10" s="27"/>
      <c r="H10" s="27"/>
    </row>
    <row r="11" spans="1:8" ht="12.75" customHeight="1" thickBot="1">
      <c r="A11" s="2"/>
      <c r="B11" s="24"/>
      <c r="C11" s="2"/>
      <c r="D11" s="12"/>
      <c r="E11" s="2"/>
      <c r="F11" s="2"/>
      <c r="G11" s="2"/>
      <c r="H11" s="2"/>
    </row>
    <row r="12" spans="1:8" ht="22.5" thickTop="1">
      <c r="A12" s="243" t="s">
        <v>32</v>
      </c>
      <c r="B12" s="245" t="s">
        <v>34</v>
      </c>
      <c r="C12" s="245" t="s">
        <v>25</v>
      </c>
      <c r="D12" s="42" t="s">
        <v>4</v>
      </c>
      <c r="E12" s="42" t="s">
        <v>26</v>
      </c>
      <c r="F12" s="245" t="s">
        <v>10</v>
      </c>
      <c r="G12" s="42" t="s">
        <v>27</v>
      </c>
      <c r="H12" s="245" t="s">
        <v>13</v>
      </c>
    </row>
    <row r="13" spans="1:8" ht="25.5" thickBot="1">
      <c r="A13" s="244"/>
      <c r="B13" s="247"/>
      <c r="C13" s="247"/>
      <c r="D13" s="43" t="s">
        <v>2</v>
      </c>
      <c r="E13" s="43" t="s">
        <v>28</v>
      </c>
      <c r="F13" s="247"/>
      <c r="G13" s="44" t="s">
        <v>38</v>
      </c>
      <c r="H13" s="246"/>
    </row>
    <row r="14" spans="1:8" ht="22.5" thickTop="1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15"/>
      <c r="B39" s="15"/>
      <c r="C39" s="15"/>
      <c r="D39" s="15"/>
      <c r="E39" s="15"/>
      <c r="F39" s="15"/>
      <c r="G39" s="15"/>
      <c r="H39" s="15"/>
    </row>
    <row r="40" spans="1:8">
      <c r="A40" s="13"/>
      <c r="B40" s="13"/>
      <c r="C40" s="13"/>
      <c r="D40" s="13"/>
      <c r="E40" s="13"/>
      <c r="F40" s="13"/>
      <c r="G40" s="13"/>
      <c r="H40" s="13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113"/>
  <sheetViews>
    <sheetView showGridLines="0" view="pageBreakPreview" zoomScaleNormal="100" workbookViewId="0">
      <selection activeCell="F15" sqref="F15"/>
    </sheetView>
  </sheetViews>
  <sheetFormatPr defaultColWidth="14.1640625" defaultRowHeight="0" customHeight="1" zeroHeight="1"/>
  <cols>
    <col min="1" max="1" width="7.1640625" style="48" customWidth="1"/>
    <col min="2" max="2" width="58.33203125" style="48" customWidth="1"/>
    <col min="3" max="3" width="11.1640625" style="48" customWidth="1"/>
    <col min="4" max="4" width="11.1640625" style="144" customWidth="1"/>
    <col min="5" max="10" width="17.83203125" style="48" customWidth="1"/>
    <col min="11" max="16384" width="14.1640625" style="48"/>
  </cols>
  <sheetData>
    <row r="1" spans="1:10" s="119" customFormat="1" ht="18.95" customHeight="1">
      <c r="D1" s="120"/>
      <c r="I1" s="119" t="s">
        <v>162</v>
      </c>
    </row>
    <row r="2" spans="1:10" s="119" customFormat="1" ht="18.95" customHeight="1">
      <c r="A2" s="248" t="s">
        <v>84</v>
      </c>
      <c r="B2" s="248"/>
      <c r="C2" s="248"/>
      <c r="D2" s="248"/>
      <c r="E2" s="248"/>
      <c r="F2" s="248"/>
      <c r="G2" s="248"/>
      <c r="H2" s="248"/>
      <c r="I2" s="248"/>
      <c r="J2" s="248"/>
    </row>
    <row r="3" spans="1:10" ht="18.95" customHeight="1">
      <c r="A3" s="121" t="s">
        <v>100</v>
      </c>
      <c r="B3" s="122"/>
      <c r="C3" s="123"/>
      <c r="D3" s="124"/>
      <c r="E3" s="123"/>
      <c r="F3" s="123"/>
      <c r="G3" s="123"/>
      <c r="H3" s="123"/>
      <c r="I3" s="123" t="s">
        <v>39</v>
      </c>
      <c r="J3" s="123"/>
    </row>
    <row r="4" spans="1:10" ht="18.95" customHeight="1">
      <c r="A4" s="121" t="s">
        <v>184</v>
      </c>
      <c r="B4" s="122"/>
      <c r="C4" s="123"/>
      <c r="D4" s="124"/>
      <c r="E4" s="123"/>
      <c r="F4" s="123"/>
      <c r="G4" s="123"/>
      <c r="H4" s="123"/>
      <c r="I4" s="123"/>
      <c r="J4" s="123"/>
    </row>
    <row r="5" spans="1:10" ht="18.95" customHeight="1">
      <c r="A5" s="125" t="s">
        <v>101</v>
      </c>
      <c r="B5" s="126"/>
      <c r="C5" s="127"/>
      <c r="D5" s="128"/>
      <c r="E5" s="127" t="s">
        <v>41</v>
      </c>
      <c r="F5" s="127"/>
      <c r="G5" s="127"/>
      <c r="H5" s="127"/>
      <c r="I5" s="127"/>
      <c r="J5" s="127"/>
    </row>
    <row r="6" spans="1:10" ht="18.95" customHeight="1">
      <c r="A6" s="125" t="s">
        <v>47</v>
      </c>
      <c r="B6" s="126"/>
      <c r="C6" s="127"/>
      <c r="D6" s="128"/>
      <c r="E6" s="127"/>
      <c r="F6" s="127"/>
      <c r="G6" s="127"/>
      <c r="H6" s="127"/>
      <c r="I6" s="127"/>
      <c r="J6" s="127"/>
    </row>
    <row r="7" spans="1:10" ht="18.95" customHeight="1">
      <c r="A7" s="125"/>
      <c r="B7" s="126"/>
      <c r="C7" s="127"/>
      <c r="D7" s="128"/>
      <c r="E7" s="127"/>
      <c r="F7" s="127"/>
      <c r="G7" s="127"/>
      <c r="H7" s="127"/>
      <c r="I7" s="129"/>
      <c r="J7" s="127"/>
    </row>
    <row r="8" spans="1:10" ht="18.95" customHeight="1" thickBot="1">
      <c r="A8" s="130"/>
      <c r="B8" s="130"/>
      <c r="C8" s="130"/>
      <c r="D8" s="131"/>
      <c r="E8" s="130"/>
      <c r="F8" s="130"/>
      <c r="G8" s="130"/>
      <c r="H8" s="130"/>
      <c r="I8" s="130"/>
      <c r="J8" s="132" t="s">
        <v>46</v>
      </c>
    </row>
    <row r="9" spans="1:10" ht="18.95" customHeight="1" thickTop="1">
      <c r="A9" s="249" t="s">
        <v>33</v>
      </c>
      <c r="B9" s="249" t="s">
        <v>34</v>
      </c>
      <c r="C9" s="249" t="s">
        <v>10</v>
      </c>
      <c r="D9" s="249" t="s">
        <v>11</v>
      </c>
      <c r="E9" s="251" t="s">
        <v>57</v>
      </c>
      <c r="F9" s="252"/>
      <c r="G9" s="251" t="s">
        <v>1</v>
      </c>
      <c r="H9" s="252"/>
      <c r="I9" s="191" t="s">
        <v>58</v>
      </c>
      <c r="J9" s="249" t="s">
        <v>13</v>
      </c>
    </row>
    <row r="10" spans="1:10" ht="18.95" customHeight="1" thickBot="1">
      <c r="A10" s="250"/>
      <c r="B10" s="250"/>
      <c r="C10" s="250"/>
      <c r="D10" s="250"/>
      <c r="E10" s="133" t="s">
        <v>30</v>
      </c>
      <c r="F10" s="133" t="s">
        <v>12</v>
      </c>
      <c r="G10" s="133" t="s">
        <v>30</v>
      </c>
      <c r="H10" s="133" t="s">
        <v>12</v>
      </c>
      <c r="I10" s="134" t="s">
        <v>29</v>
      </c>
      <c r="J10" s="250"/>
    </row>
    <row r="11" spans="1:10" ht="18.95" customHeight="1" thickTop="1">
      <c r="A11" s="145">
        <v>1</v>
      </c>
      <c r="B11" s="135" t="s">
        <v>160</v>
      </c>
      <c r="C11" s="104"/>
      <c r="D11" s="194"/>
      <c r="E11" s="104"/>
      <c r="F11" s="104"/>
      <c r="G11" s="104"/>
      <c r="H11" s="104"/>
      <c r="I11" s="104"/>
      <c r="J11" s="104"/>
    </row>
    <row r="12" spans="1:10" ht="18.95" customHeight="1">
      <c r="A12" s="150">
        <v>1.1000000000000001</v>
      </c>
      <c r="B12" s="148" t="s">
        <v>138</v>
      </c>
      <c r="C12" s="104"/>
      <c r="D12" s="194" t="s">
        <v>14</v>
      </c>
      <c r="E12" s="104"/>
      <c r="F12" s="104"/>
      <c r="G12" s="104"/>
      <c r="H12" s="104"/>
      <c r="I12" s="104"/>
      <c r="J12" s="104"/>
    </row>
    <row r="13" spans="1:10" ht="18.95" customHeight="1">
      <c r="A13" s="150">
        <v>1.2</v>
      </c>
      <c r="B13" s="148" t="s">
        <v>126</v>
      </c>
      <c r="C13" s="104"/>
      <c r="D13" s="194" t="s">
        <v>14</v>
      </c>
      <c r="E13" s="104"/>
      <c r="F13" s="104"/>
      <c r="G13" s="104"/>
      <c r="H13" s="104"/>
      <c r="I13" s="104"/>
      <c r="J13" s="104"/>
    </row>
    <row r="14" spans="1:10" ht="18.95" customHeight="1">
      <c r="A14" s="150">
        <v>1.3</v>
      </c>
      <c r="B14" s="148" t="s">
        <v>131</v>
      </c>
      <c r="C14" s="104"/>
      <c r="D14" s="194" t="s">
        <v>132</v>
      </c>
      <c r="E14" s="104"/>
      <c r="F14" s="104"/>
      <c r="G14" s="104"/>
      <c r="H14" s="104"/>
      <c r="I14" s="104"/>
      <c r="J14" s="104"/>
    </row>
    <row r="15" spans="1:10" ht="18.95" customHeight="1">
      <c r="A15" s="150">
        <v>1.4</v>
      </c>
      <c r="B15" s="148" t="s">
        <v>139</v>
      </c>
      <c r="C15" s="104"/>
      <c r="D15" s="194" t="s">
        <v>35</v>
      </c>
      <c r="E15" s="104"/>
      <c r="F15" s="104"/>
      <c r="G15" s="104"/>
      <c r="H15" s="104"/>
      <c r="I15" s="104"/>
      <c r="J15" s="104"/>
    </row>
    <row r="16" spans="1:10" ht="18.95" customHeight="1">
      <c r="A16" s="150">
        <v>1.5</v>
      </c>
      <c r="B16" s="148" t="s">
        <v>125</v>
      </c>
      <c r="C16" s="104"/>
      <c r="D16" s="194" t="s">
        <v>14</v>
      </c>
      <c r="E16" s="104"/>
      <c r="F16" s="104"/>
      <c r="G16" s="104"/>
      <c r="H16" s="104"/>
      <c r="I16" s="104"/>
      <c r="J16" s="104"/>
    </row>
    <row r="17" spans="1:10" ht="18.95" customHeight="1">
      <c r="A17" s="150">
        <v>1.6</v>
      </c>
      <c r="B17" s="148" t="s">
        <v>128</v>
      </c>
      <c r="C17" s="104"/>
      <c r="D17" s="194" t="s">
        <v>14</v>
      </c>
      <c r="E17" s="104"/>
      <c r="F17" s="104"/>
      <c r="G17" s="200"/>
      <c r="H17" s="104"/>
      <c r="I17" s="104"/>
      <c r="J17" s="104"/>
    </row>
    <row r="18" spans="1:10" ht="18.95" customHeight="1">
      <c r="A18" s="150">
        <v>1.7</v>
      </c>
      <c r="B18" s="148" t="s">
        <v>129</v>
      </c>
      <c r="C18" s="104"/>
      <c r="D18" s="194" t="s">
        <v>14</v>
      </c>
      <c r="E18" s="104"/>
      <c r="F18" s="104"/>
      <c r="G18" s="200"/>
      <c r="H18" s="104"/>
      <c r="I18" s="104"/>
      <c r="J18" s="104"/>
    </row>
    <row r="19" spans="1:10" ht="18.95" customHeight="1">
      <c r="A19" s="150">
        <v>1.8</v>
      </c>
      <c r="B19" s="148" t="s">
        <v>6</v>
      </c>
      <c r="C19" s="104"/>
      <c r="D19" s="194" t="s">
        <v>150</v>
      </c>
      <c r="E19" s="104"/>
      <c r="F19" s="104"/>
      <c r="G19" s="200"/>
      <c r="H19" s="104"/>
      <c r="I19" s="104"/>
      <c r="J19" s="104"/>
    </row>
    <row r="20" spans="1:10" ht="18.95" customHeight="1">
      <c r="A20" s="150">
        <v>1.9</v>
      </c>
      <c r="B20" s="148" t="s">
        <v>140</v>
      </c>
      <c r="C20" s="104"/>
      <c r="D20" s="194" t="s">
        <v>130</v>
      </c>
      <c r="E20" s="104"/>
      <c r="F20" s="104"/>
      <c r="G20" s="200"/>
      <c r="H20" s="104"/>
      <c r="I20" s="104"/>
      <c r="J20" s="104"/>
    </row>
    <row r="21" spans="1:10" ht="18.95" customHeight="1">
      <c r="A21" s="151">
        <v>1.1000000000000001</v>
      </c>
      <c r="B21" s="148" t="s">
        <v>141</v>
      </c>
      <c r="C21" s="104"/>
      <c r="D21" s="194" t="s">
        <v>130</v>
      </c>
      <c r="E21" s="104"/>
      <c r="F21" s="104"/>
      <c r="G21" s="200"/>
      <c r="H21" s="104"/>
      <c r="I21" s="104"/>
      <c r="J21" s="104"/>
    </row>
    <row r="22" spans="1:10" ht="18.95" customHeight="1">
      <c r="A22" s="151">
        <v>1.1100000000000001</v>
      </c>
      <c r="B22" s="148" t="s">
        <v>152</v>
      </c>
      <c r="C22" s="104"/>
      <c r="D22" s="194" t="s">
        <v>130</v>
      </c>
      <c r="E22" s="104"/>
      <c r="F22" s="104"/>
      <c r="G22" s="200"/>
      <c r="H22" s="104"/>
      <c r="I22" s="104"/>
      <c r="J22" s="104"/>
    </row>
    <row r="23" spans="1:10" ht="18.95" customHeight="1">
      <c r="A23" s="151">
        <v>1.1200000000000001</v>
      </c>
      <c r="B23" s="148" t="s">
        <v>151</v>
      </c>
      <c r="C23" s="104"/>
      <c r="D23" s="194" t="s">
        <v>130</v>
      </c>
      <c r="E23" s="104"/>
      <c r="F23" s="104"/>
      <c r="G23" s="200"/>
      <c r="H23" s="104"/>
      <c r="I23" s="104"/>
      <c r="J23" s="104"/>
    </row>
    <row r="24" spans="1:10" ht="18.95" customHeight="1">
      <c r="A24" s="151">
        <v>1.1299999999999999</v>
      </c>
      <c r="B24" s="148" t="s">
        <v>142</v>
      </c>
      <c r="C24" s="104"/>
      <c r="D24" s="194" t="s">
        <v>130</v>
      </c>
      <c r="E24" s="104"/>
      <c r="F24" s="104"/>
      <c r="G24" s="200"/>
      <c r="H24" s="104"/>
      <c r="I24" s="104"/>
      <c r="J24" s="104"/>
    </row>
    <row r="25" spans="1:10" ht="18.95" customHeight="1">
      <c r="A25" s="151">
        <v>1.1399999999999999</v>
      </c>
      <c r="B25" s="148" t="s">
        <v>143</v>
      </c>
      <c r="C25" s="104"/>
      <c r="D25" s="194" t="s">
        <v>15</v>
      </c>
      <c r="E25" s="104"/>
      <c r="F25" s="104"/>
      <c r="G25" s="200"/>
      <c r="H25" s="104"/>
      <c r="I25" s="104"/>
      <c r="J25" s="104"/>
    </row>
    <row r="26" spans="1:10" ht="18.95" customHeight="1">
      <c r="A26" s="151">
        <v>1.1499999999999999</v>
      </c>
      <c r="B26" s="148" t="s">
        <v>144</v>
      </c>
      <c r="C26" s="104"/>
      <c r="D26" s="194" t="s">
        <v>15</v>
      </c>
      <c r="E26" s="104"/>
      <c r="F26" s="104"/>
      <c r="G26" s="200"/>
      <c r="H26" s="104"/>
      <c r="I26" s="104"/>
      <c r="J26" s="104"/>
    </row>
    <row r="27" spans="1:10" ht="18.95" customHeight="1">
      <c r="A27" s="151">
        <v>1.1599999999999999</v>
      </c>
      <c r="B27" s="148" t="s">
        <v>145</v>
      </c>
      <c r="C27" s="104"/>
      <c r="D27" s="194" t="s">
        <v>15</v>
      </c>
      <c r="E27" s="104"/>
      <c r="F27" s="104"/>
      <c r="G27" s="200"/>
      <c r="H27" s="104"/>
      <c r="I27" s="104"/>
      <c r="J27" s="104"/>
    </row>
    <row r="28" spans="1:10" ht="18.95" customHeight="1">
      <c r="A28" s="151">
        <v>1.17</v>
      </c>
      <c r="B28" s="196" t="s">
        <v>181</v>
      </c>
      <c r="C28" s="199"/>
      <c r="D28" s="47" t="s">
        <v>15</v>
      </c>
      <c r="E28" s="197"/>
      <c r="F28" s="197"/>
      <c r="G28" s="199"/>
      <c r="H28" s="104"/>
      <c r="I28" s="197"/>
      <c r="J28" s="198"/>
    </row>
    <row r="29" spans="1:10" ht="18.95" customHeight="1">
      <c r="A29" s="151">
        <v>1.18</v>
      </c>
      <c r="B29" s="196" t="s">
        <v>182</v>
      </c>
      <c r="C29" s="104"/>
      <c r="D29" s="47" t="s">
        <v>15</v>
      </c>
      <c r="E29" s="104"/>
      <c r="F29" s="197"/>
      <c r="G29" s="200"/>
      <c r="H29" s="104"/>
      <c r="I29" s="197"/>
      <c r="J29" s="104"/>
    </row>
    <row r="30" spans="1:10" ht="18.95" customHeight="1">
      <c r="A30" s="151">
        <v>1.19</v>
      </c>
      <c r="B30" s="148" t="s">
        <v>189</v>
      </c>
      <c r="C30" s="104"/>
      <c r="D30" s="194" t="s">
        <v>15</v>
      </c>
      <c r="E30" s="104"/>
      <c r="F30" s="104"/>
      <c r="G30" s="200"/>
      <c r="H30" s="104"/>
      <c r="I30" s="104"/>
      <c r="J30" s="104"/>
    </row>
    <row r="31" spans="1:10" ht="18.95" customHeight="1">
      <c r="A31" s="151">
        <v>1.2</v>
      </c>
      <c r="B31" s="148" t="s">
        <v>148</v>
      </c>
      <c r="C31" s="104"/>
      <c r="D31" s="194" t="s">
        <v>35</v>
      </c>
      <c r="E31" s="104"/>
      <c r="F31" s="104"/>
      <c r="G31" s="200"/>
      <c r="H31" s="104"/>
      <c r="I31" s="104"/>
      <c r="J31" s="104"/>
    </row>
    <row r="32" spans="1:10" ht="18.95" customHeight="1">
      <c r="A32" s="151">
        <v>1.21</v>
      </c>
      <c r="B32" s="148" t="s">
        <v>149</v>
      </c>
      <c r="C32" s="104"/>
      <c r="D32" s="194" t="s">
        <v>147</v>
      </c>
      <c r="E32" s="104"/>
      <c r="F32" s="104"/>
      <c r="G32" s="200"/>
      <c r="H32" s="104"/>
      <c r="I32" s="104"/>
      <c r="J32" s="104"/>
    </row>
    <row r="33" spans="1:10" ht="18.95" customHeight="1">
      <c r="A33" s="151">
        <v>1.2</v>
      </c>
      <c r="B33" s="148" t="s">
        <v>146</v>
      </c>
      <c r="C33" s="104"/>
      <c r="D33" s="194" t="s">
        <v>147</v>
      </c>
      <c r="E33" s="104"/>
      <c r="F33" s="104"/>
      <c r="G33" s="200"/>
      <c r="H33" s="104"/>
      <c r="I33" s="104"/>
      <c r="J33" s="104"/>
    </row>
    <row r="34" spans="1:10" ht="18.95" customHeight="1">
      <c r="A34" s="147"/>
      <c r="B34" s="148"/>
      <c r="C34" s="104"/>
      <c r="D34" s="194"/>
      <c r="E34" s="104"/>
      <c r="F34" s="104"/>
      <c r="G34" s="104"/>
      <c r="H34" s="104"/>
      <c r="I34" s="104"/>
      <c r="J34" s="104"/>
    </row>
    <row r="35" spans="1:10" ht="18.95" customHeight="1">
      <c r="A35" s="112"/>
      <c r="B35" s="140" t="s">
        <v>161</v>
      </c>
      <c r="C35" s="141"/>
      <c r="D35" s="113"/>
      <c r="E35" s="142"/>
      <c r="F35" s="142"/>
      <c r="G35" s="142"/>
      <c r="H35" s="114"/>
      <c r="I35" s="142"/>
      <c r="J35" s="224"/>
    </row>
    <row r="36" spans="1:10" ht="18.95" customHeight="1">
      <c r="A36" s="119"/>
      <c r="B36" s="119"/>
      <c r="C36" s="119"/>
      <c r="D36" s="120"/>
      <c r="E36" s="119"/>
      <c r="F36" s="119"/>
      <c r="G36" s="119"/>
      <c r="H36" s="119"/>
      <c r="I36" s="119" t="s">
        <v>163</v>
      </c>
      <c r="J36" s="119"/>
    </row>
    <row r="37" spans="1:10" ht="18.95" customHeight="1">
      <c r="A37" s="248" t="s">
        <v>84</v>
      </c>
      <c r="B37" s="248"/>
      <c r="C37" s="248"/>
      <c r="D37" s="248"/>
      <c r="E37" s="248"/>
      <c r="F37" s="248"/>
      <c r="G37" s="248"/>
      <c r="H37" s="248"/>
      <c r="I37" s="248"/>
      <c r="J37" s="248"/>
    </row>
    <row r="38" spans="1:10" ht="18.95" customHeight="1">
      <c r="A38" s="121" t="s">
        <v>100</v>
      </c>
      <c r="B38" s="122"/>
      <c r="C38" s="123"/>
      <c r="D38" s="124"/>
      <c r="E38" s="123"/>
      <c r="F38" s="123"/>
      <c r="G38" s="123"/>
      <c r="H38" s="123"/>
      <c r="I38" s="123" t="s">
        <v>39</v>
      </c>
      <c r="J38" s="123"/>
    </row>
    <row r="39" spans="1:10" ht="18.95" customHeight="1">
      <c r="A39" s="121" t="s">
        <v>184</v>
      </c>
      <c r="B39" s="122"/>
      <c r="C39" s="123"/>
      <c r="D39" s="124"/>
      <c r="E39" s="123"/>
      <c r="F39" s="123"/>
      <c r="G39" s="123"/>
      <c r="H39" s="123"/>
      <c r="I39" s="123"/>
      <c r="J39" s="123"/>
    </row>
    <row r="40" spans="1:10" ht="18.95" customHeight="1">
      <c r="A40" s="125" t="s">
        <v>101</v>
      </c>
      <c r="B40" s="126"/>
      <c r="C40" s="127"/>
      <c r="D40" s="128"/>
      <c r="E40" s="127" t="s">
        <v>41</v>
      </c>
      <c r="F40" s="127"/>
      <c r="G40" s="127"/>
      <c r="H40" s="127"/>
      <c r="I40" s="127"/>
      <c r="J40" s="127"/>
    </row>
    <row r="41" spans="1:10" ht="18.95" customHeight="1">
      <c r="A41" s="125" t="s">
        <v>47</v>
      </c>
      <c r="B41" s="126"/>
      <c r="C41" s="127"/>
      <c r="D41" s="128"/>
      <c r="E41" s="127"/>
      <c r="F41" s="127"/>
      <c r="G41" s="127"/>
      <c r="H41" s="127"/>
      <c r="I41" s="127"/>
      <c r="J41" s="127"/>
    </row>
    <row r="42" spans="1:10" ht="18.95" customHeight="1">
      <c r="A42" s="125"/>
      <c r="B42" s="126"/>
      <c r="C42" s="127"/>
      <c r="D42" s="128"/>
      <c r="E42" s="127"/>
      <c r="F42" s="127"/>
      <c r="G42" s="127"/>
      <c r="H42" s="127"/>
      <c r="I42" s="129"/>
      <c r="J42" s="127"/>
    </row>
    <row r="43" spans="1:10" ht="18.95" customHeight="1" thickBot="1">
      <c r="A43" s="130"/>
      <c r="B43" s="130"/>
      <c r="C43" s="130"/>
      <c r="D43" s="131"/>
      <c r="E43" s="130"/>
      <c r="F43" s="130"/>
      <c r="G43" s="130"/>
      <c r="H43" s="130"/>
      <c r="I43" s="130"/>
      <c r="J43" s="132" t="s">
        <v>46</v>
      </c>
    </row>
    <row r="44" spans="1:10" ht="18.95" customHeight="1" thickTop="1">
      <c r="A44" s="249" t="s">
        <v>33</v>
      </c>
      <c r="B44" s="249" t="s">
        <v>34</v>
      </c>
      <c r="C44" s="249" t="s">
        <v>10</v>
      </c>
      <c r="D44" s="249" t="s">
        <v>11</v>
      </c>
      <c r="E44" s="251" t="s">
        <v>57</v>
      </c>
      <c r="F44" s="252"/>
      <c r="G44" s="251" t="s">
        <v>1</v>
      </c>
      <c r="H44" s="252"/>
      <c r="I44" s="191" t="s">
        <v>58</v>
      </c>
      <c r="J44" s="249" t="s">
        <v>13</v>
      </c>
    </row>
    <row r="45" spans="1:10" ht="18.95" customHeight="1" thickBot="1">
      <c r="A45" s="250"/>
      <c r="B45" s="250"/>
      <c r="C45" s="250"/>
      <c r="D45" s="250"/>
      <c r="E45" s="133" t="s">
        <v>30</v>
      </c>
      <c r="F45" s="133" t="s">
        <v>12</v>
      </c>
      <c r="G45" s="133" t="s">
        <v>30</v>
      </c>
      <c r="H45" s="133" t="s">
        <v>12</v>
      </c>
      <c r="I45" s="134" t="s">
        <v>29</v>
      </c>
      <c r="J45" s="250"/>
    </row>
    <row r="46" spans="1:10" ht="18.95" customHeight="1" thickTop="1">
      <c r="A46" s="47"/>
      <c r="B46" s="139"/>
      <c r="C46" s="137"/>
      <c r="D46" s="47"/>
      <c r="E46" s="138"/>
      <c r="F46" s="136"/>
      <c r="G46" s="138"/>
      <c r="H46" s="104"/>
      <c r="I46" s="136"/>
      <c r="J46" s="115"/>
    </row>
    <row r="47" spans="1:10" ht="18.95" customHeight="1">
      <c r="A47" s="154">
        <v>2</v>
      </c>
      <c r="B47" s="149" t="s">
        <v>118</v>
      </c>
      <c r="C47" s="137"/>
      <c r="D47" s="47"/>
      <c r="E47" s="138"/>
      <c r="F47" s="136"/>
      <c r="G47" s="138"/>
      <c r="H47" s="104"/>
      <c r="I47" s="136"/>
      <c r="J47" s="115"/>
    </row>
    <row r="48" spans="1:10" ht="18.95" customHeight="1">
      <c r="A48" s="201">
        <v>2.1</v>
      </c>
      <c r="B48" s="139" t="s">
        <v>153</v>
      </c>
      <c r="C48" s="137"/>
      <c r="D48" s="47" t="s">
        <v>15</v>
      </c>
      <c r="E48" s="138"/>
      <c r="F48" s="136"/>
      <c r="G48" s="138"/>
      <c r="H48" s="104"/>
      <c r="I48" s="136"/>
      <c r="J48" s="115"/>
    </row>
    <row r="49" spans="1:10" ht="18.95" customHeight="1">
      <c r="A49" s="201">
        <v>2.2000000000000002</v>
      </c>
      <c r="B49" s="138" t="s">
        <v>119</v>
      </c>
      <c r="C49" s="137"/>
      <c r="D49" s="47" t="s">
        <v>15</v>
      </c>
      <c r="E49" s="138"/>
      <c r="F49" s="136"/>
      <c r="G49" s="138"/>
      <c r="H49" s="104"/>
      <c r="I49" s="136"/>
      <c r="J49" s="115"/>
    </row>
    <row r="50" spans="1:10" ht="18.95" customHeight="1">
      <c r="A50" s="201">
        <v>2.2999999999999998</v>
      </c>
      <c r="B50" s="139" t="s">
        <v>179</v>
      </c>
      <c r="C50" s="137"/>
      <c r="D50" s="47" t="s">
        <v>35</v>
      </c>
      <c r="E50" s="138"/>
      <c r="F50" s="136"/>
      <c r="G50" s="138"/>
      <c r="H50" s="104"/>
      <c r="I50" s="136"/>
      <c r="J50" s="115"/>
    </row>
    <row r="51" spans="1:10" ht="18.95" customHeight="1">
      <c r="A51" s="201">
        <v>2.5</v>
      </c>
      <c r="B51" s="139" t="s">
        <v>154</v>
      </c>
      <c r="C51" s="137"/>
      <c r="D51" s="47" t="s">
        <v>35</v>
      </c>
      <c r="E51" s="138"/>
      <c r="F51" s="136"/>
      <c r="G51" s="138"/>
      <c r="H51" s="104"/>
      <c r="I51" s="136"/>
      <c r="J51" s="115"/>
    </row>
    <row r="52" spans="1:10" ht="18.95" customHeight="1">
      <c r="A52" s="201">
        <v>2.6</v>
      </c>
      <c r="B52" s="138" t="s">
        <v>156</v>
      </c>
      <c r="C52" s="137"/>
      <c r="D52" s="47" t="s">
        <v>155</v>
      </c>
      <c r="E52" s="138"/>
      <c r="F52" s="136"/>
      <c r="G52" s="138"/>
      <c r="H52" s="104"/>
      <c r="I52" s="136"/>
      <c r="J52" s="115"/>
    </row>
    <row r="53" spans="1:10" ht="18.95" customHeight="1">
      <c r="A53" s="201">
        <v>2.7</v>
      </c>
      <c r="B53" s="139" t="s">
        <v>187</v>
      </c>
      <c r="C53" s="137"/>
      <c r="D53" s="47" t="s">
        <v>157</v>
      </c>
      <c r="E53" s="138"/>
      <c r="F53" s="136"/>
      <c r="G53" s="138"/>
      <c r="H53" s="104"/>
      <c r="I53" s="136"/>
      <c r="J53" s="115"/>
    </row>
    <row r="54" spans="1:10" ht="18.95" customHeight="1">
      <c r="A54" s="201">
        <v>2.8</v>
      </c>
      <c r="B54" s="139" t="s">
        <v>185</v>
      </c>
      <c r="C54" s="137"/>
      <c r="D54" s="47" t="s">
        <v>35</v>
      </c>
      <c r="E54" s="138"/>
      <c r="F54" s="136"/>
      <c r="G54" s="138"/>
      <c r="H54" s="104"/>
      <c r="I54" s="136"/>
      <c r="J54" s="115"/>
    </row>
    <row r="55" spans="1:10" ht="18.95" customHeight="1">
      <c r="A55" s="201">
        <v>2.9</v>
      </c>
      <c r="B55" s="139" t="s">
        <v>186</v>
      </c>
      <c r="C55" s="137"/>
      <c r="D55" s="47" t="s">
        <v>35</v>
      </c>
      <c r="E55" s="138"/>
      <c r="F55" s="136"/>
      <c r="G55" s="138"/>
      <c r="H55" s="104"/>
      <c r="I55" s="136"/>
      <c r="J55" s="115"/>
    </row>
    <row r="56" spans="1:10" ht="18.95" customHeight="1">
      <c r="A56" s="225">
        <v>2.1</v>
      </c>
      <c r="B56" s="139" t="s">
        <v>188</v>
      </c>
      <c r="C56" s="137"/>
      <c r="D56" s="47" t="s">
        <v>35</v>
      </c>
      <c r="E56" s="138"/>
      <c r="F56" s="136"/>
      <c r="G56" s="138"/>
      <c r="H56" s="104"/>
      <c r="I56" s="136"/>
      <c r="J56" s="115"/>
    </row>
    <row r="57" spans="1:10" ht="18.95" customHeight="1">
      <c r="A57" s="225">
        <v>2.11</v>
      </c>
      <c r="B57" s="139" t="s">
        <v>158</v>
      </c>
      <c r="C57" s="137"/>
      <c r="D57" s="47" t="s">
        <v>159</v>
      </c>
      <c r="E57" s="138"/>
      <c r="F57" s="136"/>
      <c r="G57" s="138"/>
      <c r="H57" s="104"/>
      <c r="I57" s="136"/>
      <c r="J57" s="115"/>
    </row>
    <row r="58" spans="1:10" ht="18.95" customHeight="1">
      <c r="A58" s="112"/>
      <c r="B58" s="140" t="s">
        <v>183</v>
      </c>
      <c r="C58" s="141"/>
      <c r="D58" s="113"/>
      <c r="E58" s="142"/>
      <c r="F58" s="142"/>
      <c r="G58" s="142"/>
      <c r="H58" s="114"/>
      <c r="I58" s="142"/>
      <c r="J58" s="224"/>
    </row>
    <row r="59" spans="1:10" ht="18.75" customHeight="1">
      <c r="D59" s="48"/>
    </row>
    <row r="60" spans="1:10" ht="18.75" customHeight="1">
      <c r="D60" s="48"/>
    </row>
    <row r="61" spans="1:10" ht="18.75" customHeight="1">
      <c r="D61" s="48"/>
    </row>
    <row r="62" spans="1:10" ht="18.75" customHeight="1">
      <c r="D62" s="48"/>
    </row>
    <row r="63" spans="1:10" ht="18.75" customHeight="1">
      <c r="D63" s="48"/>
    </row>
    <row r="64" spans="1:10" ht="18.75" customHeight="1">
      <c r="D64" s="48"/>
    </row>
    <row r="65" spans="1:10" ht="18.75" customHeight="1">
      <c r="D65" s="48"/>
    </row>
    <row r="66" spans="1:10" ht="18.75" customHeight="1">
      <c r="D66" s="48"/>
    </row>
    <row r="67" spans="1:10" ht="18.75" customHeight="1">
      <c r="D67" s="48"/>
    </row>
    <row r="68" spans="1:10" ht="18.75" customHeight="1">
      <c r="D68" s="48"/>
    </row>
    <row r="69" spans="1:10" ht="18.75" customHeight="1">
      <c r="D69" s="48"/>
    </row>
    <row r="70" spans="1:10" ht="18.75" customHeight="1">
      <c r="D70" s="48"/>
    </row>
    <row r="71" spans="1:10" ht="18.75" customHeight="1">
      <c r="D71" s="48"/>
    </row>
    <row r="72" spans="1:10" ht="18.75" customHeight="1">
      <c r="D72" s="48"/>
    </row>
    <row r="73" spans="1:10" ht="18.75" customHeight="1">
      <c r="A73" s="119"/>
      <c r="B73" s="119"/>
      <c r="C73" s="119"/>
      <c r="D73" s="120"/>
      <c r="E73" s="119"/>
      <c r="F73" s="119"/>
      <c r="G73" s="119"/>
      <c r="H73" s="119"/>
      <c r="I73" s="119" t="s">
        <v>164</v>
      </c>
      <c r="J73" s="119"/>
    </row>
    <row r="74" spans="1:10" ht="18.75" customHeight="1">
      <c r="A74" s="248" t="s">
        <v>84</v>
      </c>
      <c r="B74" s="248"/>
      <c r="C74" s="248"/>
      <c r="D74" s="248"/>
      <c r="E74" s="248"/>
      <c r="F74" s="248"/>
      <c r="G74" s="248"/>
      <c r="H74" s="248"/>
      <c r="I74" s="248"/>
      <c r="J74" s="248"/>
    </row>
    <row r="75" spans="1:10" ht="18.75" customHeight="1">
      <c r="A75" s="121" t="s">
        <v>100</v>
      </c>
      <c r="B75" s="122"/>
      <c r="C75" s="123"/>
      <c r="D75" s="124"/>
      <c r="E75" s="123"/>
      <c r="F75" s="123"/>
      <c r="G75" s="123"/>
      <c r="H75" s="123"/>
      <c r="I75" s="123" t="s">
        <v>39</v>
      </c>
      <c r="J75" s="123"/>
    </row>
    <row r="76" spans="1:10" ht="18.75" customHeight="1">
      <c r="A76" s="121" t="s">
        <v>184</v>
      </c>
      <c r="B76" s="122"/>
      <c r="C76" s="123"/>
      <c r="D76" s="124"/>
      <c r="E76" s="123"/>
      <c r="F76" s="123"/>
      <c r="G76" s="123"/>
      <c r="H76" s="123"/>
      <c r="I76" s="123"/>
      <c r="J76" s="123"/>
    </row>
    <row r="77" spans="1:10" ht="18.75" customHeight="1">
      <c r="A77" s="125" t="s">
        <v>101</v>
      </c>
      <c r="B77" s="126"/>
      <c r="C77" s="127"/>
      <c r="D77" s="128"/>
      <c r="E77" s="127" t="s">
        <v>41</v>
      </c>
      <c r="F77" s="127"/>
      <c r="G77" s="127"/>
      <c r="H77" s="127"/>
      <c r="I77" s="127"/>
      <c r="J77" s="127"/>
    </row>
    <row r="78" spans="1:10" ht="18.75" customHeight="1">
      <c r="A78" s="125" t="s">
        <v>47</v>
      </c>
      <c r="B78" s="126"/>
      <c r="C78" s="127"/>
      <c r="D78" s="128"/>
      <c r="E78" s="127"/>
      <c r="F78" s="127"/>
      <c r="G78" s="127"/>
      <c r="H78" s="127"/>
      <c r="I78" s="127"/>
      <c r="J78" s="127"/>
    </row>
    <row r="79" spans="1:10" ht="18.75" customHeight="1">
      <c r="A79" s="125"/>
      <c r="B79" s="126"/>
      <c r="C79" s="127"/>
      <c r="D79" s="128"/>
      <c r="E79" s="127"/>
      <c r="F79" s="127"/>
      <c r="G79" s="127"/>
      <c r="H79" s="127"/>
      <c r="I79" s="129"/>
      <c r="J79" s="127"/>
    </row>
    <row r="80" spans="1:10" ht="18.75" customHeight="1" thickBot="1">
      <c r="A80" s="130"/>
      <c r="B80" s="130"/>
      <c r="C80" s="130"/>
      <c r="D80" s="131"/>
      <c r="E80" s="130"/>
      <c r="F80" s="130"/>
      <c r="G80" s="130"/>
      <c r="H80" s="130"/>
      <c r="I80" s="130"/>
      <c r="J80" s="132" t="s">
        <v>46</v>
      </c>
    </row>
    <row r="81" spans="1:10" ht="18.75" customHeight="1" thickTop="1">
      <c r="A81" s="249" t="s">
        <v>33</v>
      </c>
      <c r="B81" s="249" t="s">
        <v>34</v>
      </c>
      <c r="C81" s="249" t="s">
        <v>10</v>
      </c>
      <c r="D81" s="249" t="s">
        <v>11</v>
      </c>
      <c r="E81" s="251" t="s">
        <v>57</v>
      </c>
      <c r="F81" s="252"/>
      <c r="G81" s="251" t="s">
        <v>1</v>
      </c>
      <c r="H81" s="252"/>
      <c r="I81" s="191" t="s">
        <v>58</v>
      </c>
      <c r="J81" s="249" t="s">
        <v>13</v>
      </c>
    </row>
    <row r="82" spans="1:10" ht="18.75" customHeight="1" thickBot="1">
      <c r="A82" s="250"/>
      <c r="B82" s="250"/>
      <c r="C82" s="250"/>
      <c r="D82" s="250"/>
      <c r="E82" s="133" t="s">
        <v>30</v>
      </c>
      <c r="F82" s="133" t="s">
        <v>12</v>
      </c>
      <c r="G82" s="133" t="s">
        <v>30</v>
      </c>
      <c r="H82" s="133" t="s">
        <v>12</v>
      </c>
      <c r="I82" s="134" t="s">
        <v>29</v>
      </c>
      <c r="J82" s="250"/>
    </row>
    <row r="83" spans="1:10" ht="18.95" customHeight="1" thickTop="1">
      <c r="A83" s="204">
        <v>3</v>
      </c>
      <c r="B83" s="202" t="s">
        <v>180</v>
      </c>
      <c r="C83" s="153"/>
      <c r="D83" s="153"/>
      <c r="E83" s="153"/>
      <c r="F83" s="153"/>
      <c r="G83" s="153"/>
      <c r="H83" s="153"/>
      <c r="I83" s="153"/>
      <c r="J83" s="205"/>
    </row>
    <row r="84" spans="1:10" ht="18.95" customHeight="1">
      <c r="A84" s="254">
        <v>3.1</v>
      </c>
      <c r="B84" s="216" t="s">
        <v>107</v>
      </c>
      <c r="C84" s="256"/>
      <c r="D84" s="258" t="s">
        <v>106</v>
      </c>
      <c r="E84" s="256"/>
      <c r="F84" s="256"/>
      <c r="G84" s="256"/>
      <c r="H84" s="256"/>
      <c r="I84" s="256"/>
      <c r="J84" s="260"/>
    </row>
    <row r="85" spans="1:10" ht="18.95" customHeight="1">
      <c r="A85" s="255"/>
      <c r="B85" s="217" t="s">
        <v>108</v>
      </c>
      <c r="C85" s="257"/>
      <c r="D85" s="259"/>
      <c r="E85" s="257"/>
      <c r="F85" s="257"/>
      <c r="G85" s="257"/>
      <c r="H85" s="257"/>
      <c r="I85" s="257"/>
      <c r="J85" s="261"/>
    </row>
    <row r="86" spans="1:10" ht="18.95" customHeight="1">
      <c r="A86" s="254">
        <v>3.2</v>
      </c>
      <c r="B86" s="218" t="s">
        <v>114</v>
      </c>
      <c r="C86" s="264"/>
      <c r="D86" s="262" t="s">
        <v>174</v>
      </c>
      <c r="E86" s="264"/>
      <c r="F86" s="264"/>
      <c r="G86" s="264"/>
      <c r="H86" s="264"/>
      <c r="I86" s="264"/>
      <c r="J86" s="260"/>
    </row>
    <row r="87" spans="1:10" ht="18.95" customHeight="1">
      <c r="A87" s="255"/>
      <c r="B87" s="219" t="s">
        <v>115</v>
      </c>
      <c r="C87" s="265"/>
      <c r="D87" s="263"/>
      <c r="E87" s="265"/>
      <c r="F87" s="265"/>
      <c r="G87" s="265"/>
      <c r="H87" s="265"/>
      <c r="I87" s="265"/>
      <c r="J87" s="261"/>
    </row>
    <row r="88" spans="1:10" ht="18.95" customHeight="1">
      <c r="A88" s="206">
        <v>3.3</v>
      </c>
      <c r="B88" s="220" t="s">
        <v>111</v>
      </c>
      <c r="C88" s="208"/>
      <c r="D88" s="192" t="s">
        <v>110</v>
      </c>
      <c r="E88" s="208"/>
      <c r="F88" s="208"/>
      <c r="G88" s="208"/>
      <c r="H88" s="208"/>
      <c r="I88" s="208"/>
      <c r="J88" s="193"/>
    </row>
    <row r="89" spans="1:10" ht="18.95" customHeight="1">
      <c r="A89" s="206">
        <v>3.4</v>
      </c>
      <c r="B89" s="220" t="s">
        <v>109</v>
      </c>
      <c r="C89" s="208"/>
      <c r="D89" s="190" t="s">
        <v>28</v>
      </c>
      <c r="E89" s="208"/>
      <c r="F89" s="208"/>
      <c r="G89" s="208"/>
      <c r="H89" s="208"/>
      <c r="I89" s="208"/>
      <c r="J89" s="193"/>
    </row>
    <row r="90" spans="1:10" ht="18.95" customHeight="1">
      <c r="A90" s="206">
        <v>3.5</v>
      </c>
      <c r="B90" s="220" t="s">
        <v>175</v>
      </c>
      <c r="C90" s="208"/>
      <c r="D90" s="190" t="s">
        <v>28</v>
      </c>
      <c r="E90" s="208"/>
      <c r="F90" s="208"/>
      <c r="G90" s="208"/>
      <c r="H90" s="208"/>
      <c r="I90" s="208"/>
      <c r="J90" s="193"/>
    </row>
    <row r="91" spans="1:10" ht="18.95" customHeight="1">
      <c r="A91" s="203">
        <v>3.6</v>
      </c>
      <c r="B91" s="222" t="s">
        <v>176</v>
      </c>
      <c r="C91" s="213"/>
      <c r="D91" s="189" t="s">
        <v>116</v>
      </c>
      <c r="E91" s="213"/>
      <c r="F91" s="213"/>
      <c r="G91" s="213"/>
      <c r="H91" s="213"/>
      <c r="I91" s="215"/>
      <c r="J91" s="205"/>
    </row>
    <row r="92" spans="1:10" ht="18.95" customHeight="1">
      <c r="A92" s="153">
        <v>3.7</v>
      </c>
      <c r="B92" s="218" t="s">
        <v>112</v>
      </c>
      <c r="C92" s="208"/>
      <c r="D92" s="207" t="s">
        <v>113</v>
      </c>
      <c r="E92" s="208"/>
      <c r="F92" s="208"/>
      <c r="G92" s="208"/>
      <c r="H92" s="208"/>
      <c r="I92" s="208"/>
      <c r="J92" s="193"/>
    </row>
    <row r="93" spans="1:10" ht="18.95" customHeight="1">
      <c r="A93" s="208">
        <v>3.8</v>
      </c>
      <c r="B93" s="221" t="s">
        <v>177</v>
      </c>
      <c r="C93" s="212"/>
      <c r="D93" s="190" t="s">
        <v>178</v>
      </c>
      <c r="E93" s="212"/>
      <c r="F93" s="212"/>
      <c r="G93" s="212"/>
      <c r="H93" s="212"/>
      <c r="I93" s="214"/>
      <c r="J93" s="193"/>
    </row>
    <row r="94" spans="1:10" ht="18.95" customHeight="1">
      <c r="A94" s="209"/>
      <c r="B94" s="209" t="s">
        <v>117</v>
      </c>
      <c r="C94" s="210"/>
      <c r="D94" s="210"/>
      <c r="E94" s="209"/>
      <c r="F94" s="209"/>
      <c r="G94" s="209"/>
      <c r="H94" s="209"/>
      <c r="I94" s="209"/>
      <c r="J94" s="211"/>
    </row>
    <row r="95" spans="1:10" ht="18.95" customHeight="1">
      <c r="A95" s="253"/>
      <c r="B95" s="253"/>
      <c r="C95" s="253"/>
      <c r="D95" s="253"/>
      <c r="E95" s="253"/>
      <c r="F95" s="253"/>
      <c r="G95" s="253"/>
      <c r="J95" s="143"/>
    </row>
    <row r="96" spans="1:10" ht="18.95" customHeight="1">
      <c r="D96" s="48"/>
      <c r="J96" s="143"/>
    </row>
    <row r="97" spans="4:10" ht="18.95" customHeight="1">
      <c r="D97" s="48"/>
      <c r="J97" s="143"/>
    </row>
    <row r="98" spans="4:10" ht="18.95" customHeight="1">
      <c r="D98" s="48"/>
      <c r="J98" s="143"/>
    </row>
    <row r="99" spans="4:10" ht="18.95" customHeight="1">
      <c r="D99" s="48"/>
      <c r="J99" s="143"/>
    </row>
    <row r="100" spans="4:10" ht="18.95" customHeight="1">
      <c r="D100" s="48"/>
      <c r="J100" s="143"/>
    </row>
    <row r="101" spans="4:10" ht="18.95" customHeight="1">
      <c r="D101" s="48"/>
      <c r="J101" s="143"/>
    </row>
    <row r="102" spans="4:10" ht="21"/>
    <row r="103" spans="4:10" ht="21"/>
    <row r="104" spans="4:10" ht="21"/>
    <row r="105" spans="4:10" ht="21.75" customHeight="1"/>
    <row r="106" spans="4:10" ht="21.75" customHeight="1"/>
    <row r="107" spans="4:10" ht="21.75" customHeight="1"/>
    <row r="108" spans="4:10" ht="0" hidden="1" customHeight="1"/>
    <row r="109" spans="4:10" ht="0" hidden="1" customHeight="1"/>
    <row r="110" spans="4:10" ht="0" hidden="1" customHeight="1"/>
    <row r="111" spans="4:10" ht="0" hidden="1" customHeight="1"/>
    <row r="112" spans="4:10" ht="0" hidden="1" customHeight="1"/>
    <row r="113" ht="0" hidden="1" customHeight="1"/>
  </sheetData>
  <mergeCells count="43">
    <mergeCell ref="A86:A87"/>
    <mergeCell ref="J84:J85"/>
    <mergeCell ref="I84:I85"/>
    <mergeCell ref="D81:D82"/>
    <mergeCell ref="E81:F81"/>
    <mergeCell ref="G81:H81"/>
    <mergeCell ref="J81:J82"/>
    <mergeCell ref="D86:D87"/>
    <mergeCell ref="E86:E87"/>
    <mergeCell ref="F86:F87"/>
    <mergeCell ref="G86:G87"/>
    <mergeCell ref="H86:H87"/>
    <mergeCell ref="I86:I87"/>
    <mergeCell ref="C86:C87"/>
    <mergeCell ref="J86:J87"/>
    <mergeCell ref="A95:G95"/>
    <mergeCell ref="A2:J2"/>
    <mergeCell ref="A9:A10"/>
    <mergeCell ref="B9:B10"/>
    <mergeCell ref="C9:C10"/>
    <mergeCell ref="D9:D10"/>
    <mergeCell ref="J9:J10"/>
    <mergeCell ref="G9:H9"/>
    <mergeCell ref="E9:F9"/>
    <mergeCell ref="A84:A85"/>
    <mergeCell ref="C84:C85"/>
    <mergeCell ref="D84:D85"/>
    <mergeCell ref="E84:E85"/>
    <mergeCell ref="F84:F85"/>
    <mergeCell ref="G84:G85"/>
    <mergeCell ref="H84:H85"/>
    <mergeCell ref="A74:J74"/>
    <mergeCell ref="A81:A82"/>
    <mergeCell ref="B81:B82"/>
    <mergeCell ref="C81:C82"/>
    <mergeCell ref="A37:J37"/>
    <mergeCell ref="A44:A45"/>
    <mergeCell ref="B44:B45"/>
    <mergeCell ref="C44:C45"/>
    <mergeCell ref="D44:D45"/>
    <mergeCell ref="E44:F44"/>
    <mergeCell ref="G44:H44"/>
    <mergeCell ref="J44:J45"/>
  </mergeCells>
  <phoneticPr fontId="0" type="noConversion"/>
  <printOptions horizontalCentered="1"/>
  <pageMargins left="0.39370078740157483" right="0.27559055118110237" top="0.23622047244094491" bottom="0.19685039370078741" header="0.31496062992125984" footer="0.11811023622047245"/>
  <pageSetup paperSize="9" scale="85" orientation="landscape" r:id="rId1"/>
  <headerFooter alignWithMargins="0"/>
  <rowBreaks count="1" manualBreakCount="1">
    <brk id="3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G32"/>
  <sheetViews>
    <sheetView showGridLines="0" view="pageBreakPreview" topLeftCell="A2" zoomScaleNormal="100" workbookViewId="0">
      <selection activeCell="A10" sqref="A10"/>
    </sheetView>
  </sheetViews>
  <sheetFormatPr defaultColWidth="0" defaultRowHeight="0" customHeight="1" zeroHeight="1"/>
  <cols>
    <col min="1" max="1" width="6.83203125" style="45" customWidth="1"/>
    <col min="2" max="2" width="55.33203125" style="45" customWidth="1"/>
    <col min="3" max="3" width="10.33203125" style="45" customWidth="1"/>
    <col min="4" max="4" width="13.6640625" style="45" customWidth="1"/>
    <col min="5" max="5" width="18.83203125" style="45" customWidth="1"/>
    <col min="6" max="6" width="21.1640625" style="45" customWidth="1"/>
    <col min="7" max="7" width="9.33203125" style="45" customWidth="1"/>
    <col min="8" max="16384" width="0" style="45" hidden="1"/>
  </cols>
  <sheetData>
    <row r="2" spans="1:7" s="46" customFormat="1" ht="21">
      <c r="E2" s="266" t="s">
        <v>167</v>
      </c>
      <c r="F2" s="266"/>
    </row>
    <row r="3" spans="1:7" s="46" customFormat="1" ht="21">
      <c r="A3" s="268" t="s">
        <v>84</v>
      </c>
      <c r="B3" s="268"/>
      <c r="C3" s="268"/>
      <c r="D3" s="268"/>
      <c r="E3" s="268"/>
      <c r="F3" s="268"/>
    </row>
    <row r="4" spans="1:7" ht="21" customHeight="1">
      <c r="A4" s="271" t="s">
        <v>68</v>
      </c>
      <c r="B4" s="271"/>
      <c r="C4" s="271"/>
      <c r="D4" s="271"/>
      <c r="E4" s="271"/>
      <c r="F4" s="271"/>
    </row>
    <row r="5" spans="1:7" ht="21" customHeight="1">
      <c r="A5" s="155"/>
      <c r="B5" s="155"/>
      <c r="C5" s="155"/>
      <c r="D5" s="155"/>
      <c r="E5" s="155"/>
      <c r="F5" s="155"/>
    </row>
    <row r="6" spans="1:7" ht="21" customHeight="1">
      <c r="A6" s="121" t="s">
        <v>100</v>
      </c>
      <c r="B6" s="122"/>
      <c r="C6" s="123"/>
      <c r="D6" s="124"/>
      <c r="E6" s="123"/>
      <c r="F6" s="123"/>
      <c r="G6" s="123"/>
    </row>
    <row r="7" spans="1:7" ht="21" customHeight="1">
      <c r="A7" s="121" t="s">
        <v>184</v>
      </c>
      <c r="B7" s="122"/>
      <c r="C7" s="123"/>
      <c r="D7" s="124"/>
      <c r="E7" s="123"/>
      <c r="F7" s="123"/>
      <c r="G7" s="123"/>
    </row>
    <row r="8" spans="1:7" ht="21" customHeight="1">
      <c r="A8" s="125" t="s">
        <v>101</v>
      </c>
      <c r="B8" s="126"/>
      <c r="C8" s="127"/>
      <c r="D8" s="128"/>
      <c r="E8" s="127" t="s">
        <v>41</v>
      </c>
      <c r="F8" s="127"/>
      <c r="G8" s="127"/>
    </row>
    <row r="9" spans="1:7" ht="21" customHeight="1">
      <c r="A9" s="125" t="s">
        <v>47</v>
      </c>
      <c r="B9" s="126"/>
      <c r="C9" s="127"/>
      <c r="D9" s="128"/>
      <c r="E9" s="127"/>
      <c r="F9" s="127"/>
      <c r="G9" s="127"/>
    </row>
    <row r="10" spans="1:7" ht="26.25" customHeight="1" thickBot="1">
      <c r="A10" s="125" t="s">
        <v>166</v>
      </c>
      <c r="B10" s="126"/>
      <c r="C10" s="127"/>
      <c r="D10" s="128"/>
      <c r="E10" s="127"/>
      <c r="F10" s="127"/>
      <c r="G10" s="127"/>
    </row>
    <row r="11" spans="1:7" ht="21.75" thickTop="1">
      <c r="A11" s="269" t="s">
        <v>33</v>
      </c>
      <c r="B11" s="269" t="s">
        <v>34</v>
      </c>
      <c r="C11" s="269" t="s">
        <v>10</v>
      </c>
      <c r="D11" s="269" t="s">
        <v>11</v>
      </c>
      <c r="E11" s="160" t="s">
        <v>82</v>
      </c>
      <c r="F11" s="269" t="s">
        <v>13</v>
      </c>
    </row>
    <row r="12" spans="1:7" ht="21.75" thickBot="1">
      <c r="A12" s="270"/>
      <c r="B12" s="270"/>
      <c r="C12" s="270"/>
      <c r="D12" s="270"/>
      <c r="E12" s="161" t="s">
        <v>85</v>
      </c>
      <c r="F12" s="270"/>
    </row>
    <row r="13" spans="1:7" ht="21.75" thickTop="1">
      <c r="A13" s="162"/>
      <c r="B13" s="162" t="s">
        <v>165</v>
      </c>
      <c r="C13" s="47"/>
      <c r="D13" s="47"/>
      <c r="E13" s="165"/>
      <c r="F13" s="162"/>
    </row>
    <row r="14" spans="1:7" ht="21">
      <c r="A14" s="163"/>
      <c r="B14" s="163"/>
      <c r="C14" s="163"/>
      <c r="D14" s="163"/>
      <c r="E14" s="163"/>
      <c r="F14" s="163"/>
    </row>
    <row r="15" spans="1:7" ht="21">
      <c r="A15" s="163"/>
      <c r="B15" s="163"/>
      <c r="C15" s="163"/>
      <c r="D15" s="163"/>
      <c r="E15" s="163"/>
      <c r="F15" s="163"/>
    </row>
    <row r="16" spans="1:7" ht="21">
      <c r="A16" s="163"/>
      <c r="B16" s="163"/>
      <c r="C16" s="163"/>
      <c r="D16" s="163"/>
      <c r="E16" s="163"/>
      <c r="F16" s="163"/>
    </row>
    <row r="17" spans="1:6" ht="21">
      <c r="A17" s="163"/>
      <c r="B17" s="163"/>
      <c r="C17" s="163"/>
      <c r="D17" s="163"/>
      <c r="E17" s="163"/>
      <c r="F17" s="163"/>
    </row>
    <row r="18" spans="1:6" ht="21.75" thickBot="1">
      <c r="A18" s="94"/>
      <c r="B18" s="94"/>
      <c r="C18" s="94"/>
      <c r="D18" s="94"/>
      <c r="E18" s="94"/>
      <c r="F18" s="94"/>
    </row>
    <row r="19" spans="1:6" ht="22.5" thickTop="1" thickBot="1">
      <c r="A19" s="164"/>
      <c r="B19" s="267" t="s">
        <v>69</v>
      </c>
      <c r="C19" s="267"/>
      <c r="D19" s="267"/>
      <c r="E19" s="166">
        <f>SUM(E13:E18)</f>
        <v>0</v>
      </c>
      <c r="F19" s="164"/>
    </row>
    <row r="20" spans="1:6" ht="21.75" thickTop="1"/>
    <row r="21" spans="1:6" ht="21"/>
    <row r="22" spans="1:6" ht="21"/>
    <row r="23" spans="1:6" ht="21"/>
    <row r="24" spans="1:6" ht="21"/>
    <row r="25" spans="1:6" ht="21"/>
    <row r="26" spans="1:6" ht="21"/>
    <row r="27" spans="1:6" ht="21"/>
    <row r="28" spans="1:6" ht="21"/>
    <row r="29" spans="1:6" ht="21.75" customHeight="1"/>
    <row r="30" spans="1:6" ht="21.75" customHeight="1"/>
    <row r="31" spans="1:6" ht="0" hidden="1" customHeight="1"/>
    <row r="32" spans="1:6" ht="0" hidden="1" customHeight="1"/>
  </sheetData>
  <mergeCells count="9">
    <mergeCell ref="E2:F2"/>
    <mergeCell ref="B19:D19"/>
    <mergeCell ref="A3:F3"/>
    <mergeCell ref="A11:A12"/>
    <mergeCell ref="B11:B12"/>
    <mergeCell ref="C11:C12"/>
    <mergeCell ref="D11:D12"/>
    <mergeCell ref="F11:F12"/>
    <mergeCell ref="A4:F4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6"/>
  <sheetViews>
    <sheetView showGridLines="0" view="pageBreakPreview" topLeftCell="A13" zoomScaleNormal="100" zoomScaleSheetLayoutView="100" workbookViewId="0">
      <selection sqref="A1:XFD1"/>
    </sheetView>
  </sheetViews>
  <sheetFormatPr defaultColWidth="8.83203125" defaultRowHeight="21"/>
  <cols>
    <col min="1" max="5" width="8.83203125" style="45"/>
    <col min="6" max="6" width="5.33203125" style="45" customWidth="1"/>
    <col min="7" max="7" width="8.83203125" style="45" hidden="1" customWidth="1"/>
    <col min="8" max="8" width="12" style="45" customWidth="1"/>
    <col min="9" max="9" width="8.83203125" style="45"/>
    <col min="10" max="10" width="4" style="45" customWidth="1"/>
    <col min="11" max="11" width="2.5" style="45" customWidth="1"/>
    <col min="12" max="16384" width="8.83203125" style="45"/>
  </cols>
  <sheetData>
    <row r="1" spans="1:11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ht="24" customHeight="1">
      <c r="I2" s="272" t="s">
        <v>83</v>
      </c>
      <c r="J2" s="272"/>
      <c r="K2" s="272"/>
    </row>
    <row r="3" spans="1:11">
      <c r="A3" s="268" t="s">
        <v>90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</row>
    <row r="4" spans="1:11" ht="19.5" customHeight="1">
      <c r="A4" s="268" t="s">
        <v>91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</row>
    <row r="5" spans="1:11" ht="35.25" customHeight="1">
      <c r="A5" s="169" t="s">
        <v>34</v>
      </c>
      <c r="B5" s="156"/>
      <c r="D5" s="156" t="s">
        <v>71</v>
      </c>
      <c r="E5" s="156"/>
      <c r="F5" s="156"/>
      <c r="G5" s="156"/>
      <c r="H5" s="156"/>
      <c r="I5" s="156"/>
      <c r="J5" s="156"/>
      <c r="K5" s="156"/>
    </row>
    <row r="6" spans="1:11" ht="18.95" customHeight="1">
      <c r="A6" s="159" t="s">
        <v>67</v>
      </c>
      <c r="B6" s="157"/>
      <c r="C6" s="158"/>
      <c r="D6" s="158"/>
      <c r="E6" s="158"/>
      <c r="F6" s="158"/>
      <c r="G6" s="158"/>
      <c r="H6" s="158"/>
      <c r="I6" s="158"/>
      <c r="J6" s="158"/>
      <c r="K6" s="157"/>
    </row>
    <row r="7" spans="1:11" ht="18.95" customHeight="1">
      <c r="A7" s="159" t="s">
        <v>70</v>
      </c>
      <c r="B7" s="157"/>
      <c r="C7" s="158"/>
      <c r="D7" s="158"/>
      <c r="E7" s="157"/>
      <c r="F7" s="158"/>
      <c r="G7" s="157"/>
      <c r="H7" s="158" t="s">
        <v>41</v>
      </c>
      <c r="I7" s="158"/>
      <c r="J7" s="158"/>
      <c r="K7" s="157"/>
    </row>
    <row r="8" spans="1:11" ht="18.95" customHeight="1">
      <c r="A8" s="159" t="s">
        <v>47</v>
      </c>
      <c r="B8" s="157"/>
      <c r="C8" s="158"/>
      <c r="D8" s="158"/>
      <c r="E8" s="158"/>
      <c r="F8" s="158"/>
      <c r="G8" s="158"/>
      <c r="H8" s="158"/>
      <c r="I8" s="158"/>
      <c r="J8" s="158"/>
      <c r="K8" s="157"/>
    </row>
    <row r="9" spans="1:11" ht="20.25" customHeight="1">
      <c r="A9" s="159" t="s">
        <v>55</v>
      </c>
      <c r="B9" s="157"/>
      <c r="C9" s="158"/>
      <c r="D9" s="158"/>
      <c r="E9" s="158"/>
      <c r="F9" s="158" t="s">
        <v>42</v>
      </c>
      <c r="G9" s="157"/>
      <c r="H9" s="159" t="s">
        <v>43</v>
      </c>
      <c r="I9" s="157"/>
      <c r="J9" s="158" t="s">
        <v>44</v>
      </c>
      <c r="K9" s="157"/>
    </row>
    <row r="10" spans="1:11" ht="40.5" customHeight="1"/>
    <row r="11" spans="1:11">
      <c r="A11" s="45" t="s">
        <v>40</v>
      </c>
      <c r="B11" s="46" t="s">
        <v>169</v>
      </c>
    </row>
    <row r="12" spans="1:11" ht="18.95" customHeight="1">
      <c r="C12" s="156" t="s">
        <v>170</v>
      </c>
      <c r="D12" s="156"/>
      <c r="E12" s="156"/>
      <c r="F12" s="156"/>
      <c r="G12" s="156"/>
      <c r="H12" s="156"/>
      <c r="I12" s="156"/>
      <c r="J12" s="156"/>
      <c r="K12" s="156"/>
    </row>
    <row r="13" spans="1:11" ht="18.95" customHeight="1">
      <c r="A13" s="156"/>
      <c r="B13" s="156" t="s">
        <v>171</v>
      </c>
      <c r="C13" s="156"/>
      <c r="D13" s="156"/>
      <c r="E13" s="156"/>
      <c r="F13" s="156"/>
      <c r="G13" s="156"/>
      <c r="H13" s="156"/>
      <c r="I13" s="156"/>
      <c r="J13" s="156"/>
      <c r="K13" s="156"/>
    </row>
    <row r="14" spans="1:11" ht="18.95" customHeight="1"/>
    <row r="15" spans="1:11" ht="18.95" customHeight="1">
      <c r="B15" s="167" t="s">
        <v>172</v>
      </c>
    </row>
    <row r="16" spans="1:11" ht="18.95" customHeight="1">
      <c r="B16" s="65"/>
      <c r="J16" s="170" t="s">
        <v>46</v>
      </c>
    </row>
    <row r="17" spans="1:11" ht="26.25" customHeight="1">
      <c r="A17" s="171" t="s">
        <v>72</v>
      </c>
      <c r="B17" s="274" t="s">
        <v>73</v>
      </c>
      <c r="C17" s="274"/>
      <c r="D17" s="274"/>
      <c r="E17" s="274"/>
      <c r="F17" s="274"/>
      <c r="G17" s="274"/>
      <c r="H17" s="171" t="s">
        <v>10</v>
      </c>
      <c r="I17" s="275" t="s">
        <v>13</v>
      </c>
      <c r="J17" s="276"/>
      <c r="K17" s="277"/>
    </row>
    <row r="18" spans="1:11" ht="21" customHeight="1">
      <c r="A18" s="278"/>
      <c r="B18" s="168" t="s">
        <v>165</v>
      </c>
      <c r="C18" s="172"/>
      <c r="D18" s="172"/>
      <c r="E18" s="172"/>
      <c r="F18" s="172"/>
      <c r="G18" s="173"/>
      <c r="H18" s="280">
        <v>7500</v>
      </c>
      <c r="I18" s="282"/>
      <c r="J18" s="283"/>
      <c r="K18" s="284"/>
    </row>
    <row r="19" spans="1:11" ht="15" customHeight="1">
      <c r="A19" s="279"/>
      <c r="B19" s="174" t="s">
        <v>173</v>
      </c>
      <c r="C19" s="156"/>
      <c r="D19" s="156"/>
      <c r="E19" s="156"/>
      <c r="F19" s="156"/>
      <c r="G19" s="175"/>
      <c r="H19" s="281"/>
      <c r="I19" s="285"/>
      <c r="J19" s="286"/>
      <c r="K19" s="287"/>
    </row>
    <row r="20" spans="1:11">
      <c r="A20" s="176"/>
      <c r="B20" s="157"/>
      <c r="C20" s="157"/>
      <c r="D20" s="157"/>
      <c r="E20" s="157"/>
      <c r="F20" s="157"/>
      <c r="G20" s="157"/>
      <c r="H20" s="176"/>
      <c r="I20" s="157"/>
      <c r="J20" s="157"/>
      <c r="K20" s="177"/>
    </row>
    <row r="21" spans="1:11">
      <c r="A21" s="176"/>
      <c r="B21" s="157"/>
      <c r="C21" s="157"/>
      <c r="D21" s="157"/>
      <c r="E21" s="157"/>
      <c r="F21" s="157"/>
      <c r="G21" s="157"/>
      <c r="H21" s="176"/>
      <c r="I21" s="157"/>
      <c r="J21" s="157"/>
      <c r="K21" s="177"/>
    </row>
    <row r="22" spans="1:11">
      <c r="A22" s="176"/>
      <c r="B22" s="157"/>
      <c r="C22" s="157"/>
      <c r="D22" s="157"/>
      <c r="E22" s="157"/>
      <c r="F22" s="157"/>
      <c r="G22" s="157"/>
      <c r="H22" s="176"/>
      <c r="I22" s="157"/>
      <c r="J22" s="157"/>
      <c r="K22" s="177"/>
    </row>
    <row r="23" spans="1:11">
      <c r="A23" s="176"/>
      <c r="B23" s="157"/>
      <c r="C23" s="157"/>
      <c r="D23" s="157"/>
      <c r="E23" s="157"/>
      <c r="F23" s="157"/>
      <c r="G23" s="157"/>
      <c r="H23" s="176"/>
      <c r="I23" s="157"/>
      <c r="J23" s="157"/>
      <c r="K23" s="177"/>
    </row>
    <row r="24" spans="1:11">
      <c r="A24" s="176"/>
      <c r="B24" s="157"/>
      <c r="C24" s="157"/>
      <c r="D24" s="157"/>
      <c r="E24" s="157"/>
      <c r="F24" s="157"/>
      <c r="G24" s="157"/>
      <c r="H24" s="176"/>
      <c r="I24" s="157"/>
      <c r="J24" s="157"/>
      <c r="K24" s="177"/>
    </row>
    <row r="25" spans="1:11">
      <c r="A25" s="176"/>
      <c r="B25" s="157"/>
      <c r="C25" s="157"/>
      <c r="D25" s="157"/>
      <c r="E25" s="157"/>
      <c r="F25" s="157"/>
      <c r="G25" s="157"/>
      <c r="H25" s="176"/>
      <c r="I25" s="157"/>
      <c r="J25" s="157"/>
      <c r="K25" s="177"/>
    </row>
    <row r="26" spans="1:11">
      <c r="A26" s="176"/>
      <c r="B26" s="157"/>
      <c r="C26" s="157"/>
      <c r="D26" s="157"/>
      <c r="E26" s="157"/>
      <c r="F26" s="157"/>
      <c r="G26" s="157"/>
      <c r="H26" s="176"/>
      <c r="I26" s="157"/>
      <c r="J26" s="157"/>
      <c r="K26" s="177"/>
    </row>
    <row r="27" spans="1:11" ht="21.75" thickBot="1">
      <c r="A27" s="178"/>
      <c r="B27" s="179"/>
      <c r="C27" s="179"/>
      <c r="D27" s="179"/>
      <c r="E27" s="179"/>
      <c r="F27" s="179"/>
      <c r="G27" s="179"/>
      <c r="H27" s="178"/>
      <c r="I27" s="179"/>
      <c r="J27" s="179"/>
      <c r="K27" s="180"/>
    </row>
    <row r="28" spans="1:11" ht="22.5" thickTop="1" thickBot="1">
      <c r="B28" s="273" t="s">
        <v>74</v>
      </c>
      <c r="C28" s="273"/>
      <c r="D28" s="273"/>
      <c r="E28" s="273"/>
      <c r="F28" s="273"/>
      <c r="G28" s="181"/>
      <c r="H28" s="182"/>
      <c r="I28" s="183"/>
      <c r="J28" s="183"/>
      <c r="K28" s="184"/>
    </row>
    <row r="29" spans="1:11" ht="22.5" thickTop="1" thickBot="1">
      <c r="B29" s="273" t="s">
        <v>75</v>
      </c>
      <c r="C29" s="273"/>
      <c r="D29" s="273"/>
      <c r="E29" s="273"/>
      <c r="F29" s="273"/>
      <c r="G29" s="185"/>
      <c r="H29" s="186"/>
      <c r="I29" s="187" t="s">
        <v>77</v>
      </c>
      <c r="J29" s="183"/>
      <c r="K29" s="184"/>
    </row>
    <row r="30" spans="1:11" ht="22.5" thickTop="1" thickBot="1">
      <c r="B30" s="273" t="s">
        <v>76</v>
      </c>
      <c r="C30" s="273"/>
      <c r="D30" s="273"/>
      <c r="E30" s="273"/>
      <c r="F30" s="273"/>
      <c r="G30" s="185"/>
      <c r="H30" s="188"/>
      <c r="I30" s="187" t="s">
        <v>77</v>
      </c>
      <c r="J30" s="183"/>
      <c r="K30" s="184"/>
    </row>
    <row r="31" spans="1:11" ht="22.5" customHeight="1" thickTop="1"/>
    <row r="32" spans="1:11" ht="18" customHeight="1"/>
    <row r="33" spans="1:3" ht="18.95" customHeight="1">
      <c r="A33" s="46" t="s">
        <v>13</v>
      </c>
      <c r="C33" s="45" t="s">
        <v>78</v>
      </c>
    </row>
    <row r="34" spans="1:3" ht="18.95" customHeight="1">
      <c r="C34" s="45" t="s">
        <v>79</v>
      </c>
    </row>
    <row r="35" spans="1:3" ht="18.95" customHeight="1">
      <c r="C35" s="45" t="s">
        <v>80</v>
      </c>
    </row>
    <row r="36" spans="1:3" ht="18.95" customHeight="1">
      <c r="C36" s="45" t="s">
        <v>81</v>
      </c>
    </row>
  </sheetData>
  <mergeCells count="11">
    <mergeCell ref="I2:K2"/>
    <mergeCell ref="B28:F28"/>
    <mergeCell ref="B29:F29"/>
    <mergeCell ref="B30:F30"/>
    <mergeCell ref="A3:K3"/>
    <mergeCell ref="A4:K4"/>
    <mergeCell ref="B17:G17"/>
    <mergeCell ref="I17:K17"/>
    <mergeCell ref="A18:A19"/>
    <mergeCell ref="H18:H19"/>
    <mergeCell ref="I18:K19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8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3"/>
  <sheetViews>
    <sheetView showGridLines="0" view="pageBreakPreview" zoomScaleNormal="100" workbookViewId="0">
      <selection activeCell="B1" sqref="B1:B1048576"/>
    </sheetView>
  </sheetViews>
  <sheetFormatPr defaultColWidth="0" defaultRowHeight="21" zeroHeight="1"/>
  <cols>
    <col min="1" max="1" width="7.6640625" style="45" customWidth="1"/>
    <col min="2" max="2" width="41.33203125" style="45" customWidth="1"/>
    <col min="3" max="3" width="17.33203125" style="45" customWidth="1"/>
    <col min="4" max="4" width="16.1640625" style="45" customWidth="1"/>
    <col min="5" max="6" width="17.33203125" style="45" customWidth="1"/>
    <col min="7" max="7" width="2.1640625" style="45" customWidth="1"/>
    <col min="8" max="16383" width="0" style="45" hidden="1"/>
    <col min="16384" max="16384" width="1.83203125" style="45" customWidth="1"/>
  </cols>
  <sheetData>
    <row r="1" spans="1:7" s="46" customFormat="1" ht="21.75" customHeight="1">
      <c r="F1" s="49" t="s">
        <v>48</v>
      </c>
    </row>
    <row r="2" spans="1:7">
      <c r="A2" s="288" t="s">
        <v>88</v>
      </c>
      <c r="B2" s="288"/>
      <c r="C2" s="288"/>
      <c r="D2" s="288"/>
      <c r="E2" s="288"/>
      <c r="F2" s="288"/>
      <c r="G2" s="50"/>
    </row>
    <row r="3" spans="1:7" ht="23.25" customHeight="1">
      <c r="A3" s="51" t="str">
        <f>ปร.4!A3</f>
        <v>กลุ่มงาน/งาน โครงการปรับปรุง</v>
      </c>
      <c r="B3" s="51"/>
      <c r="C3" s="51"/>
      <c r="D3" s="51"/>
      <c r="E3" s="51"/>
      <c r="F3" s="51"/>
    </row>
    <row r="4" spans="1:7">
      <c r="A4" s="223" t="str">
        <f>ปร.4!A4</f>
        <v>ชื่อโครงการ/งานก่อสร้าง  ป้ายโครงการอนุรักษ์พันธุกรรมพืชอันเนื่องมาจากพระราชดำริสมเด็จพระเทพรัตนราชสุดาฯสยามบรมราชกุมารี</v>
      </c>
      <c r="B4" s="53"/>
      <c r="C4" s="53"/>
      <c r="D4" s="53"/>
      <c r="E4" s="53"/>
      <c r="F4" s="53"/>
    </row>
    <row r="5" spans="1:7">
      <c r="A5" s="52" t="str">
        <f>ปร.4!A5</f>
        <v>สถานที่ก่อสร้าง  มหาวิทยาลัยเทคโนโลยีราชมงคลอีสาน</v>
      </c>
      <c r="B5" s="53"/>
      <c r="C5" s="53"/>
      <c r="D5" s="53"/>
      <c r="E5" s="53"/>
      <c r="F5" s="53"/>
    </row>
    <row r="6" spans="1:7">
      <c r="A6" s="53" t="s">
        <v>5</v>
      </c>
      <c r="B6" s="53"/>
      <c r="C6" s="53"/>
      <c r="D6" s="53"/>
      <c r="E6" s="53"/>
      <c r="F6" s="53"/>
    </row>
    <row r="7" spans="1:7">
      <c r="A7" s="52" t="str">
        <f>ปร.4!A6</f>
        <v>หน่วยงานเจ้าของโครงการ/งานก่อสร้าง</v>
      </c>
      <c r="B7" s="53"/>
      <c r="C7" s="53"/>
      <c r="D7" s="53"/>
      <c r="E7" s="53"/>
      <c r="F7" s="53"/>
    </row>
    <row r="8" spans="1:7">
      <c r="A8" s="52" t="s">
        <v>105</v>
      </c>
      <c r="B8" s="53"/>
      <c r="C8" s="53"/>
      <c r="D8" s="53"/>
      <c r="E8" s="53"/>
      <c r="F8" s="53"/>
    </row>
    <row r="9" spans="1:7">
      <c r="A9" s="52">
        <f>ปร.4!A7</f>
        <v>0</v>
      </c>
      <c r="B9" s="53"/>
      <c r="C9" s="53"/>
      <c r="D9" s="53"/>
      <c r="E9" s="53"/>
      <c r="F9" s="53"/>
    </row>
    <row r="10" spans="1:7" ht="21" customHeight="1" thickBot="1">
      <c r="A10" s="54" t="s">
        <v>40</v>
      </c>
      <c r="B10" s="54" t="s">
        <v>40</v>
      </c>
      <c r="C10" s="55" t="s">
        <v>40</v>
      </c>
      <c r="D10" s="54" t="s">
        <v>40</v>
      </c>
      <c r="E10" s="55" t="s">
        <v>40</v>
      </c>
      <c r="F10" s="54" t="s">
        <v>46</v>
      </c>
    </row>
    <row r="11" spans="1:7" ht="21.75" thickTop="1">
      <c r="A11" s="291" t="s">
        <v>33</v>
      </c>
      <c r="B11" s="291" t="s">
        <v>34</v>
      </c>
      <c r="C11" s="291" t="s">
        <v>54</v>
      </c>
      <c r="D11" s="291" t="s">
        <v>9</v>
      </c>
      <c r="E11" s="291" t="s">
        <v>8</v>
      </c>
      <c r="F11" s="291" t="s">
        <v>13</v>
      </c>
    </row>
    <row r="12" spans="1:7" ht="21.75" thickBot="1">
      <c r="A12" s="296"/>
      <c r="B12" s="296"/>
      <c r="C12" s="292"/>
      <c r="D12" s="296"/>
      <c r="E12" s="292"/>
      <c r="F12" s="296"/>
    </row>
    <row r="13" spans="1:7" ht="21.75" thickTop="1">
      <c r="A13" s="56">
        <v>1</v>
      </c>
      <c r="B13" s="57" t="str">
        <f>ปร.4!B11</f>
        <v>หมวดงานโครงสร้าง,สถาปัตย์</v>
      </c>
      <c r="C13" s="96"/>
      <c r="D13" s="95"/>
      <c r="E13" s="96"/>
      <c r="F13" s="58" t="s">
        <v>40</v>
      </c>
    </row>
    <row r="14" spans="1:7">
      <c r="A14" s="56">
        <v>2</v>
      </c>
      <c r="B14" s="57" t="str">
        <f>ปร.4!B47</f>
        <v>หมวดงานภูมิทัศน์</v>
      </c>
      <c r="C14" s="96"/>
      <c r="D14" s="95"/>
      <c r="E14" s="96"/>
      <c r="F14" s="58"/>
    </row>
    <row r="15" spans="1:7">
      <c r="A15" s="59">
        <v>3</v>
      </c>
      <c r="B15" s="57" t="str">
        <f>ปร.4!B83</f>
        <v>หมวดงานไฟฟ้าแสงสว่าง</v>
      </c>
      <c r="C15" s="96"/>
      <c r="D15" s="95"/>
      <c r="E15" s="96"/>
      <c r="F15" s="58"/>
    </row>
    <row r="16" spans="1:7">
      <c r="A16" s="59"/>
      <c r="B16" s="57"/>
      <c r="C16" s="96"/>
      <c r="D16" s="58"/>
      <c r="E16" s="96"/>
      <c r="F16" s="58"/>
    </row>
    <row r="17" spans="1:6">
      <c r="A17" s="58"/>
      <c r="B17" s="107"/>
      <c r="C17" s="58"/>
      <c r="D17" s="58"/>
      <c r="E17" s="96"/>
      <c r="F17" s="58"/>
    </row>
    <row r="18" spans="1:6">
      <c r="A18" s="58"/>
      <c r="B18" s="108"/>
      <c r="C18" s="51"/>
      <c r="D18" s="58"/>
      <c r="E18" s="96"/>
      <c r="F18" s="58"/>
    </row>
    <row r="19" spans="1:6" ht="21.75" thickBot="1">
      <c r="A19" s="60"/>
      <c r="B19" s="109"/>
      <c r="C19" s="61"/>
      <c r="D19" s="60"/>
      <c r="E19" s="97"/>
      <c r="F19" s="60"/>
    </row>
    <row r="20" spans="1:6" ht="24.75" customHeight="1" thickTop="1" thickBot="1">
      <c r="A20" s="62"/>
      <c r="B20" s="62"/>
      <c r="C20" s="289" t="s">
        <v>49</v>
      </c>
      <c r="D20" s="290"/>
      <c r="E20" s="98"/>
      <c r="F20" s="62"/>
    </row>
    <row r="21" spans="1:6" ht="21" customHeight="1" thickTop="1">
      <c r="A21" s="62"/>
      <c r="B21" s="62"/>
      <c r="C21" s="62"/>
      <c r="D21" s="62"/>
      <c r="E21" s="62"/>
      <c r="F21" s="62"/>
    </row>
    <row r="22" spans="1:6" ht="26.25" customHeight="1">
      <c r="A22" s="293"/>
      <c r="B22" s="293"/>
      <c r="C22" s="293"/>
      <c r="D22" s="293"/>
      <c r="E22" s="293"/>
      <c r="F22" s="293"/>
    </row>
    <row r="23" spans="1:6" ht="26.25" customHeight="1">
      <c r="A23" s="110"/>
      <c r="B23" s="110"/>
      <c r="C23" s="110"/>
      <c r="D23" s="110"/>
      <c r="E23" s="110"/>
      <c r="F23" s="110"/>
    </row>
    <row r="24" spans="1:6" ht="26.25" customHeight="1">
      <c r="A24" s="294"/>
      <c r="B24" s="294"/>
      <c r="C24" s="294"/>
      <c r="D24" s="294"/>
      <c r="E24" s="294"/>
      <c r="F24" s="294"/>
    </row>
    <row r="25" spans="1:6" ht="21.75" customHeight="1">
      <c r="A25" s="295"/>
      <c r="B25" s="295"/>
      <c r="C25" s="295"/>
      <c r="D25" s="295"/>
      <c r="E25" s="295"/>
      <c r="F25" s="295"/>
    </row>
    <row r="26" spans="1:6">
      <c r="A26" s="195"/>
      <c r="B26" s="195"/>
      <c r="C26" s="195"/>
      <c r="D26" s="195"/>
      <c r="E26" s="195"/>
      <c r="F26" s="195"/>
    </row>
    <row r="27" spans="1:6">
      <c r="A27" s="294"/>
      <c r="B27" s="294"/>
      <c r="C27" s="294"/>
      <c r="D27" s="294"/>
      <c r="E27" s="294"/>
      <c r="F27" s="294"/>
    </row>
    <row r="28" spans="1:6">
      <c r="A28" s="295"/>
      <c r="B28" s="295"/>
      <c r="C28" s="295"/>
      <c r="D28" s="295"/>
      <c r="E28" s="295"/>
      <c r="F28" s="295"/>
    </row>
    <row r="29" spans="1:6">
      <c r="A29" s="65"/>
      <c r="C29" s="62"/>
      <c r="E29" s="65"/>
      <c r="F29" s="62"/>
    </row>
    <row r="30" spans="1:6">
      <c r="C30" s="62"/>
      <c r="F30" s="62"/>
    </row>
    <row r="31" spans="1:6">
      <c r="A31" s="62"/>
      <c r="E31" s="62"/>
    </row>
    <row r="32" spans="1:6" ht="22.5" customHeight="1"/>
    <row r="33" ht="18" customHeight="1"/>
    <row r="34" ht="18" customHeight="1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</sheetData>
  <mergeCells count="13">
    <mergeCell ref="A27:F27"/>
    <mergeCell ref="A28:F28"/>
    <mergeCell ref="A11:A12"/>
    <mergeCell ref="B11:B12"/>
    <mergeCell ref="D11:D12"/>
    <mergeCell ref="F11:F12"/>
    <mergeCell ref="A24:F24"/>
    <mergeCell ref="A25:F25"/>
    <mergeCell ref="A2:F2"/>
    <mergeCell ref="C20:D20"/>
    <mergeCell ref="E11:E12"/>
    <mergeCell ref="C11:C12"/>
    <mergeCell ref="A22:F22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0"/>
  <sheetViews>
    <sheetView showGridLines="0" view="pageBreakPreview" zoomScaleNormal="100" workbookViewId="0">
      <selection activeCell="C1" sqref="C1:F1048576"/>
    </sheetView>
  </sheetViews>
  <sheetFormatPr defaultColWidth="0" defaultRowHeight="21" zeroHeight="1"/>
  <cols>
    <col min="1" max="1" width="8.5" style="45" customWidth="1"/>
    <col min="2" max="2" width="35.6640625" style="45" customWidth="1"/>
    <col min="3" max="6" width="17.6640625" style="45" customWidth="1"/>
    <col min="7" max="7" width="2.1640625" style="45" customWidth="1"/>
    <col min="8" max="16384" width="0" style="45" hidden="1"/>
  </cols>
  <sheetData>
    <row r="1" spans="1:7" s="46" customFormat="1" ht="25.5" customHeight="1">
      <c r="F1" s="49" t="s">
        <v>50</v>
      </c>
    </row>
    <row r="2" spans="1:7">
      <c r="A2" s="288" t="s">
        <v>89</v>
      </c>
      <c r="B2" s="288"/>
      <c r="C2" s="288"/>
      <c r="D2" s="288"/>
      <c r="E2" s="288"/>
      <c r="F2" s="288"/>
      <c r="G2" s="50"/>
    </row>
    <row r="3" spans="1:7" ht="23.25" customHeight="1">
      <c r="A3" s="51" t="str">
        <f>'ปร.5(ก)'!A3</f>
        <v>กลุ่มงาน/งาน โครงการปรับปรุง</v>
      </c>
      <c r="B3" s="51"/>
      <c r="C3" s="51"/>
      <c r="D3" s="51"/>
      <c r="E3" s="51"/>
      <c r="F3" s="51"/>
    </row>
    <row r="4" spans="1:7">
      <c r="A4" s="52" t="str">
        <f>'ปร.5(ก)'!A4</f>
        <v>ชื่อโครงการ/งานก่อสร้าง  ป้ายโครงการอนุรักษ์พันธุกรรมพืชอันเนื่องมาจากพระราชดำริสมเด็จพระเทพรัตนราชสุดาฯสยามบรมราชกุมารี</v>
      </c>
      <c r="B4" s="53"/>
      <c r="C4" s="53"/>
      <c r="D4" s="53"/>
      <c r="E4" s="53"/>
      <c r="F4" s="53"/>
    </row>
    <row r="5" spans="1:7">
      <c r="A5" s="52" t="str">
        <f>'ปร.5(ก)'!A5</f>
        <v>สถานที่ก่อสร้าง  มหาวิทยาลัยเทคโนโลยีราชมงคลอีสาน</v>
      </c>
      <c r="B5" s="53"/>
      <c r="C5" s="53"/>
      <c r="D5" s="53"/>
      <c r="E5" s="53"/>
      <c r="F5" s="53"/>
    </row>
    <row r="6" spans="1:7">
      <c r="A6" s="53" t="str">
        <f>'ปร.5(ก)'!A6</f>
        <v xml:space="preserve">แบบเลขที่  </v>
      </c>
      <c r="B6" s="53"/>
      <c r="C6" s="53"/>
      <c r="D6" s="53"/>
      <c r="E6" s="53"/>
      <c r="F6" s="53"/>
    </row>
    <row r="7" spans="1:7">
      <c r="A7" s="52" t="str">
        <f>'ปร.5(ก)'!A7</f>
        <v>หน่วยงานเจ้าของโครงการ/งานก่อสร้าง</v>
      </c>
      <c r="B7" s="53"/>
      <c r="C7" s="53"/>
      <c r="D7" s="53"/>
      <c r="E7" s="53"/>
      <c r="F7" s="53"/>
    </row>
    <row r="8" spans="1:7">
      <c r="A8" s="52" t="str">
        <f>'ปร.5(ก)'!A8</f>
        <v>แบบ  ปร. 4     ที่แนบ      มีจำนวน   1    หน้า</v>
      </c>
      <c r="B8" s="53"/>
      <c r="C8" s="53"/>
      <c r="D8" s="53"/>
      <c r="E8" s="53"/>
      <c r="F8" s="53"/>
    </row>
    <row r="9" spans="1:7">
      <c r="A9" s="52">
        <f>'ปร.5(ก)'!A9</f>
        <v>0</v>
      </c>
      <c r="B9" s="53"/>
      <c r="C9" s="53"/>
      <c r="D9" s="53"/>
      <c r="E9" s="53"/>
      <c r="F9" s="53"/>
    </row>
    <row r="10" spans="1:7" ht="33.75" customHeight="1" thickBot="1">
      <c r="A10" s="54" t="s">
        <v>40</v>
      </c>
      <c r="B10" s="54" t="s">
        <v>40</v>
      </c>
      <c r="C10" s="55" t="s">
        <v>40</v>
      </c>
      <c r="D10" s="54" t="s">
        <v>40</v>
      </c>
      <c r="E10" s="55" t="s">
        <v>40</v>
      </c>
      <c r="F10" s="54" t="s">
        <v>46</v>
      </c>
    </row>
    <row r="11" spans="1:7" ht="21.75" thickTop="1">
      <c r="A11" s="297" t="s">
        <v>33</v>
      </c>
      <c r="B11" s="297" t="s">
        <v>34</v>
      </c>
      <c r="C11" s="297" t="s">
        <v>53</v>
      </c>
      <c r="D11" s="105" t="s">
        <v>51</v>
      </c>
      <c r="E11" s="297" t="s">
        <v>8</v>
      </c>
      <c r="F11" s="297" t="s">
        <v>13</v>
      </c>
    </row>
    <row r="12" spans="1:7" ht="21.75" thickBot="1">
      <c r="A12" s="298"/>
      <c r="B12" s="298"/>
      <c r="C12" s="302"/>
      <c r="D12" s="89" t="s">
        <v>52</v>
      </c>
      <c r="E12" s="302"/>
      <c r="F12" s="298"/>
    </row>
    <row r="13" spans="1:7" ht="21.75" thickTop="1">
      <c r="A13" s="56">
        <v>1</v>
      </c>
      <c r="B13" s="57"/>
      <c r="C13" s="96"/>
      <c r="D13" s="95"/>
      <c r="E13" s="96"/>
      <c r="F13" s="58" t="s">
        <v>40</v>
      </c>
    </row>
    <row r="14" spans="1:7">
      <c r="A14" s="56"/>
      <c r="B14" s="57"/>
      <c r="C14" s="58"/>
      <c r="D14" s="58"/>
      <c r="E14" s="58"/>
      <c r="F14" s="58"/>
    </row>
    <row r="15" spans="1:7">
      <c r="A15" s="59"/>
      <c r="B15" s="57"/>
      <c r="C15" s="58"/>
      <c r="D15" s="58"/>
      <c r="E15" s="58"/>
      <c r="F15" s="58"/>
    </row>
    <row r="16" spans="1:7">
      <c r="A16" s="58"/>
      <c r="B16" s="90"/>
      <c r="C16" s="58"/>
      <c r="D16" s="58"/>
      <c r="E16" s="58"/>
      <c r="F16" s="58"/>
    </row>
    <row r="17" spans="1:6">
      <c r="A17" s="58"/>
      <c r="B17" s="91"/>
      <c r="C17" s="51"/>
      <c r="D17" s="58"/>
      <c r="E17" s="58"/>
      <c r="F17" s="58"/>
    </row>
    <row r="18" spans="1:6">
      <c r="A18" s="92"/>
      <c r="B18" s="93"/>
      <c r="C18" s="63"/>
      <c r="D18" s="92"/>
      <c r="E18" s="92"/>
      <c r="F18" s="92"/>
    </row>
    <row r="19" spans="1:6" ht="21.75" customHeight="1" thickBot="1">
      <c r="A19" s="60"/>
      <c r="B19" s="94"/>
      <c r="C19" s="60"/>
      <c r="D19" s="60"/>
      <c r="E19" s="60" t="s">
        <v>40</v>
      </c>
      <c r="F19" s="60"/>
    </row>
    <row r="20" spans="1:6" ht="24.75" customHeight="1" thickTop="1" thickBot="1">
      <c r="A20" s="62"/>
      <c r="B20" s="62"/>
      <c r="C20" s="299" t="s">
        <v>49</v>
      </c>
      <c r="D20" s="300"/>
      <c r="E20" s="99">
        <f>SUM(E13:E19)</f>
        <v>0</v>
      </c>
      <c r="F20" s="62"/>
    </row>
    <row r="21" spans="1:6" ht="18.75" customHeight="1" thickTop="1">
      <c r="A21" s="62"/>
      <c r="B21" s="62"/>
      <c r="C21" s="62"/>
      <c r="D21" s="62"/>
      <c r="E21" s="62"/>
      <c r="F21" s="62"/>
    </row>
    <row r="22" spans="1:6" ht="18.75" customHeight="1">
      <c r="A22" s="62"/>
      <c r="B22" s="62"/>
      <c r="C22" s="62"/>
      <c r="D22" s="62"/>
      <c r="E22" s="62"/>
      <c r="F22" s="62"/>
    </row>
    <row r="23" spans="1:6" ht="18.75" customHeight="1">
      <c r="A23" s="293"/>
      <c r="B23" s="293"/>
      <c r="C23" s="293"/>
      <c r="D23" s="293"/>
      <c r="E23" s="293"/>
      <c r="F23" s="293"/>
    </row>
    <row r="24" spans="1:6">
      <c r="A24" s="110"/>
      <c r="B24" s="110"/>
      <c r="C24" s="110"/>
      <c r="D24" s="110"/>
      <c r="E24" s="110"/>
      <c r="F24" s="110"/>
    </row>
    <row r="25" spans="1:6">
      <c r="A25" s="301"/>
      <c r="B25" s="301"/>
      <c r="C25" s="301"/>
      <c r="D25" s="301"/>
      <c r="E25" s="301"/>
      <c r="F25" s="301"/>
    </row>
    <row r="26" spans="1:6">
      <c r="A26" s="295"/>
      <c r="B26" s="295"/>
      <c r="C26" s="295"/>
      <c r="D26" s="295"/>
      <c r="E26" s="295"/>
      <c r="F26" s="295"/>
    </row>
    <row r="27" spans="1:6">
      <c r="A27" s="65"/>
      <c r="C27" s="62"/>
      <c r="E27" s="65"/>
      <c r="F27" s="62"/>
    </row>
    <row r="28" spans="1:6">
      <c r="C28" s="62"/>
      <c r="F28" s="62"/>
    </row>
    <row r="29" spans="1:6">
      <c r="A29" s="62"/>
      <c r="E29" s="62"/>
    </row>
    <row r="30" spans="1:6" ht="22.5" customHeight="1"/>
    <row r="31" spans="1:6" ht="22.5" customHeight="1"/>
    <row r="32" spans="1:6" ht="13.5" customHeight="1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0">
    <mergeCell ref="A25:F25"/>
    <mergeCell ref="A26:F26"/>
    <mergeCell ref="C11:C12"/>
    <mergeCell ref="E11:E12"/>
    <mergeCell ref="A23:F23"/>
    <mergeCell ref="A2:F2"/>
    <mergeCell ref="A11:A12"/>
    <mergeCell ref="B11:B12"/>
    <mergeCell ref="F11:F12"/>
    <mergeCell ref="C20:D20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F65"/>
  <sheetViews>
    <sheetView showGridLines="0" tabSelected="1" view="pageBreakPreview" zoomScaleNormal="100" workbookViewId="0">
      <selection activeCell="B16" sqref="B16"/>
    </sheetView>
  </sheetViews>
  <sheetFormatPr defaultColWidth="0" defaultRowHeight="21" zeroHeight="1"/>
  <cols>
    <col min="1" max="1" width="12.6640625" style="45" customWidth="1"/>
    <col min="2" max="2" width="60" style="45" customWidth="1"/>
    <col min="3" max="4" width="19.1640625" style="45" customWidth="1"/>
    <col min="5" max="5" width="1.1640625" style="45" customWidth="1"/>
    <col min="6" max="16384" width="0" style="45" hidden="1"/>
  </cols>
  <sheetData>
    <row r="1" spans="1:4" ht="21.75" customHeight="1">
      <c r="A1" s="62"/>
      <c r="B1" s="66" t="s">
        <v>31</v>
      </c>
      <c r="C1" s="307" t="s">
        <v>103</v>
      </c>
      <c r="D1" s="307"/>
    </row>
    <row r="2" spans="1:4" ht="27.75" customHeight="1">
      <c r="A2" s="308" t="s">
        <v>56</v>
      </c>
      <c r="B2" s="308"/>
      <c r="C2" s="308"/>
      <c r="D2" s="308"/>
    </row>
    <row r="3" spans="1:4" ht="20.25" customHeight="1">
      <c r="A3" s="67"/>
      <c r="B3" s="67"/>
      <c r="C3" s="67"/>
      <c r="D3" s="67"/>
    </row>
    <row r="4" spans="1:4" ht="28.5" customHeight="1">
      <c r="A4" s="68" t="str">
        <f>'ปร.5(ข)'!A3</f>
        <v>กลุ่มงาน/งาน โครงการปรับปรุง</v>
      </c>
      <c r="B4" s="69"/>
      <c r="C4" s="69"/>
      <c r="D4" s="69"/>
    </row>
    <row r="5" spans="1:4">
      <c r="A5" s="111" t="str">
        <f>'ปร.5(ข)'!A4</f>
        <v>ชื่อโครงการ/งานก่อสร้าง  ป้ายโครงการอนุรักษ์พันธุกรรมพืชอันเนื่องมาจากพระราชดำริสมเด็จพระเทพรัตนราชสุดาฯสยามบรมราชกุมารี</v>
      </c>
      <c r="B5" s="70"/>
      <c r="C5" s="70"/>
      <c r="D5" s="70"/>
    </row>
    <row r="6" spans="1:4">
      <c r="A6" s="70" t="str">
        <f>'ปร.5(ข)'!A5</f>
        <v>สถานที่ก่อสร้าง  มหาวิทยาลัยเทคโนโลยีราชมงคลอีสาน</v>
      </c>
      <c r="B6" s="70"/>
      <c r="C6" s="70"/>
      <c r="D6" s="70"/>
    </row>
    <row r="7" spans="1:4">
      <c r="A7" s="70" t="str">
        <f>'ปร.5(ข)'!A6</f>
        <v xml:space="preserve">แบบเลขที่  </v>
      </c>
      <c r="B7" s="70"/>
      <c r="C7" s="70"/>
      <c r="D7" s="70"/>
    </row>
    <row r="8" spans="1:4">
      <c r="A8" s="70" t="s">
        <v>102</v>
      </c>
      <c r="B8" s="70"/>
      <c r="C8" s="70"/>
      <c r="D8" s="70"/>
    </row>
    <row r="9" spans="1:4">
      <c r="A9" s="70">
        <f>'ปร.5(ข)'!A9</f>
        <v>0</v>
      </c>
      <c r="B9" s="70"/>
      <c r="C9" s="70"/>
      <c r="D9" s="70"/>
    </row>
    <row r="10" spans="1:4" ht="26.25" customHeight="1" thickBot="1">
      <c r="A10" s="71"/>
      <c r="B10" s="71"/>
      <c r="C10" s="71"/>
      <c r="D10" s="72" t="s">
        <v>46</v>
      </c>
    </row>
    <row r="11" spans="1:4" ht="21.75" thickTop="1">
      <c r="A11" s="309" t="s">
        <v>33</v>
      </c>
      <c r="B11" s="309" t="s">
        <v>34</v>
      </c>
      <c r="C11" s="309" t="s">
        <v>8</v>
      </c>
      <c r="D11" s="309" t="s">
        <v>13</v>
      </c>
    </row>
    <row r="12" spans="1:4" ht="21.75" thickBot="1">
      <c r="A12" s="310"/>
      <c r="B12" s="310"/>
      <c r="C12" s="311"/>
      <c r="D12" s="310"/>
    </row>
    <row r="13" spans="1:4" ht="21.75" thickTop="1">
      <c r="A13" s="73">
        <v>1</v>
      </c>
      <c r="B13" s="74" t="str">
        <f>ปร.4!B35</f>
        <v>ราคารวมหมวดงานโครงสร้าง,สถาปัตย์</v>
      </c>
      <c r="C13" s="100"/>
      <c r="D13" s="73"/>
    </row>
    <row r="14" spans="1:4">
      <c r="A14" s="73">
        <v>2</v>
      </c>
      <c r="B14" s="74" t="str">
        <f>ปร.4!B58</f>
        <v>ราคารวมหมวดงานภูมิทัศน์</v>
      </c>
      <c r="C14" s="100"/>
      <c r="D14" s="73"/>
    </row>
    <row r="15" spans="1:4">
      <c r="A15" s="73">
        <v>3</v>
      </c>
      <c r="B15" s="74" t="str">
        <f>ปร.4!B94</f>
        <v>รวมหมวดงานไฟฟ้า</v>
      </c>
      <c r="C15" s="100"/>
      <c r="D15" s="73"/>
    </row>
    <row r="16" spans="1:4">
      <c r="A16" s="73">
        <v>4</v>
      </c>
      <c r="B16" s="74" t="s">
        <v>168</v>
      </c>
      <c r="C16" s="100"/>
      <c r="D16" s="73"/>
    </row>
    <row r="17" spans="1:6">
      <c r="A17" s="73" t="s">
        <v>40</v>
      </c>
      <c r="B17" s="75" t="s">
        <v>40</v>
      </c>
      <c r="C17" s="100"/>
      <c r="D17" s="73"/>
    </row>
    <row r="18" spans="1:6">
      <c r="A18" s="73" t="s">
        <v>40</v>
      </c>
      <c r="B18" s="76" t="s">
        <v>40</v>
      </c>
      <c r="C18" s="100"/>
      <c r="D18" s="73"/>
    </row>
    <row r="19" spans="1:6">
      <c r="A19" s="73"/>
      <c r="B19" s="76" t="s">
        <v>40</v>
      </c>
      <c r="C19" s="100"/>
      <c r="D19" s="73"/>
    </row>
    <row r="20" spans="1:6">
      <c r="A20" s="73"/>
      <c r="B20" s="76" t="s">
        <v>40</v>
      </c>
      <c r="C20" s="100"/>
      <c r="D20" s="73"/>
    </row>
    <row r="21" spans="1:6" ht="21.75" thickBot="1">
      <c r="A21" s="77"/>
      <c r="B21" s="78" t="s">
        <v>40</v>
      </c>
      <c r="C21" s="101"/>
      <c r="D21" s="77"/>
    </row>
    <row r="22" spans="1:6" s="82" customFormat="1" ht="27.75" customHeight="1" thickTop="1">
      <c r="A22" s="303" t="s">
        <v>0</v>
      </c>
      <c r="B22" s="79" t="s">
        <v>96</v>
      </c>
      <c r="C22" s="102"/>
      <c r="D22" s="80"/>
      <c r="E22" s="81" t="s">
        <v>40</v>
      </c>
      <c r="F22" s="63"/>
    </row>
    <row r="23" spans="1:6" s="82" customFormat="1" ht="26.25" customHeight="1" thickBot="1">
      <c r="A23" s="304"/>
      <c r="B23" s="83" t="s">
        <v>95</v>
      </c>
      <c r="C23" s="103"/>
      <c r="D23" s="84"/>
      <c r="E23" s="63" t="s">
        <v>40</v>
      </c>
      <c r="F23" s="63"/>
    </row>
    <row r="24" spans="1:6" s="82" customFormat="1" ht="17.25" customHeight="1" thickTop="1">
      <c r="A24" s="304"/>
      <c r="D24" s="85"/>
      <c r="E24" s="63"/>
      <c r="F24" s="63"/>
    </row>
    <row r="25" spans="1:6" s="82" customFormat="1" ht="33" customHeight="1" thickBot="1">
      <c r="A25" s="106" t="s">
        <v>104</v>
      </c>
      <c r="B25" s="305"/>
      <c r="C25" s="306"/>
      <c r="D25" s="86"/>
      <c r="E25" s="87"/>
      <c r="F25" s="64"/>
    </row>
    <row r="26" spans="1:6" s="82" customFormat="1" ht="15.75" customHeight="1" thickTop="1">
      <c r="A26" s="63"/>
      <c r="B26" s="88"/>
      <c r="C26" s="64"/>
      <c r="D26" s="64"/>
      <c r="E26" s="64"/>
      <c r="F26" s="64"/>
    </row>
    <row r="27" spans="1:6" s="82" customFormat="1" ht="15.75" customHeight="1">
      <c r="A27" s="293"/>
      <c r="B27" s="293"/>
      <c r="C27" s="293"/>
      <c r="D27" s="293"/>
      <c r="E27" s="293"/>
      <c r="F27" s="293"/>
    </row>
    <row r="28" spans="1:6" s="82" customFormat="1" ht="15.75" customHeight="1">
      <c r="A28" s="110"/>
      <c r="B28" s="110"/>
      <c r="C28" s="110"/>
      <c r="D28" s="110"/>
      <c r="E28" s="110"/>
      <c r="F28" s="110"/>
    </row>
    <row r="29" spans="1:6" s="82" customFormat="1" ht="15.75" customHeight="1">
      <c r="A29" s="294"/>
      <c r="B29" s="294"/>
      <c r="C29" s="294"/>
      <c r="D29" s="294"/>
      <c r="E29" s="294"/>
      <c r="F29" s="294"/>
    </row>
    <row r="30" spans="1:6" s="82" customFormat="1">
      <c r="A30" s="295"/>
      <c r="B30" s="295"/>
      <c r="C30" s="295"/>
      <c r="D30" s="295"/>
      <c r="E30" s="295"/>
      <c r="F30" s="295"/>
    </row>
    <row r="31" spans="1:6" s="82" customFormat="1">
      <c r="A31" s="195"/>
      <c r="B31" s="195"/>
      <c r="C31" s="195"/>
      <c r="D31" s="195"/>
      <c r="E31" s="195"/>
      <c r="F31" s="195"/>
    </row>
    <row r="32" spans="1:6" s="82" customFormat="1">
      <c r="A32" s="294"/>
      <c r="B32" s="294"/>
      <c r="C32" s="294"/>
      <c r="D32" s="294"/>
      <c r="E32" s="294"/>
      <c r="F32" s="294"/>
    </row>
    <row r="33" spans="1:6" s="82" customFormat="1">
      <c r="A33" s="295"/>
      <c r="B33" s="295"/>
      <c r="C33" s="295"/>
      <c r="D33" s="295"/>
      <c r="E33" s="295"/>
      <c r="F33" s="295"/>
    </row>
    <row r="34" spans="1:6" s="82" customFormat="1">
      <c r="A34" s="65"/>
      <c r="B34" s="45"/>
      <c r="C34" s="65"/>
      <c r="D34" s="45"/>
      <c r="F34" s="64"/>
    </row>
    <row r="35" spans="1:6"/>
    <row r="36" spans="1:6"/>
    <row r="37" spans="1:6"/>
    <row r="38" spans="1:6"/>
    <row r="39" spans="1:6"/>
    <row r="40" spans="1:6"/>
    <row r="41" spans="1:6"/>
    <row r="42" spans="1:6"/>
    <row r="43" spans="1:6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</sheetData>
  <mergeCells count="13">
    <mergeCell ref="C1:D1"/>
    <mergeCell ref="A2:D2"/>
    <mergeCell ref="A11:A12"/>
    <mergeCell ref="B11:B12"/>
    <mergeCell ref="D11:D12"/>
    <mergeCell ref="C11:C12"/>
    <mergeCell ref="A22:A24"/>
    <mergeCell ref="B25:C25"/>
    <mergeCell ref="A27:F27"/>
    <mergeCell ref="A32:F32"/>
    <mergeCell ref="A33:F33"/>
    <mergeCell ref="A29:F29"/>
    <mergeCell ref="A30:F30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H10" sqref="H10"/>
    </sheetView>
  </sheetViews>
  <sheetFormatPr defaultColWidth="8.83203125" defaultRowHeight="21"/>
  <cols>
    <col min="1" max="1" width="8.83203125" style="116"/>
    <col min="2" max="2" width="26.83203125" style="116" customWidth="1"/>
    <col min="3" max="3" width="9.33203125" style="116" bestFit="1" customWidth="1"/>
    <col min="4" max="4" width="8.83203125" style="146"/>
    <col min="5" max="5" width="9.33203125" style="116" bestFit="1" customWidth="1"/>
    <col min="6" max="16384" width="8.83203125" style="116"/>
  </cols>
  <sheetData>
    <row r="1" spans="1:5">
      <c r="A1" s="116" t="s">
        <v>133</v>
      </c>
      <c r="B1" s="116" t="s">
        <v>34</v>
      </c>
    </row>
    <row r="2" spans="1:5">
      <c r="B2" s="116" t="s">
        <v>125</v>
      </c>
      <c r="C2" s="116">
        <f>0.52+1</f>
        <v>1.52</v>
      </c>
    </row>
    <row r="3" spans="1:5">
      <c r="B3" s="116" t="s">
        <v>3</v>
      </c>
      <c r="C3" s="116">
        <f>1.6+3.4+4+1.2+3.2+2.1+3.2+2.3+0.5</f>
        <v>21.5</v>
      </c>
    </row>
    <row r="4" spans="1:5">
      <c r="B4" s="116" t="s">
        <v>137</v>
      </c>
      <c r="C4" s="116">
        <f>40+160+160+160+30+80</f>
        <v>630</v>
      </c>
      <c r="D4" s="146" t="s">
        <v>28</v>
      </c>
      <c r="E4" s="116">
        <f>C4*15.8</f>
        <v>9954</v>
      </c>
    </row>
    <row r="5" spans="1:5">
      <c r="B5" s="116" t="s">
        <v>134</v>
      </c>
      <c r="C5" s="116">
        <f>20+60+110</f>
        <v>190</v>
      </c>
      <c r="D5" s="146" t="s">
        <v>28</v>
      </c>
      <c r="E5" s="116">
        <f>C5*4.99</f>
        <v>948.1</v>
      </c>
    </row>
    <row r="6" spans="1:5">
      <c r="B6" s="116" t="s">
        <v>135</v>
      </c>
      <c r="C6" s="116">
        <f>80+160+92+80+84+150+164+30</f>
        <v>840</v>
      </c>
      <c r="D6" s="146" t="s">
        <v>28</v>
      </c>
      <c r="E6" s="116">
        <f>C6*2.22</f>
        <v>1864.8000000000002</v>
      </c>
    </row>
    <row r="7" spans="1:5">
      <c r="B7" s="116" t="s">
        <v>136</v>
      </c>
      <c r="C7" s="116">
        <f>100+100+540+160+80+40</f>
        <v>1020</v>
      </c>
      <c r="D7" s="146" t="s">
        <v>28</v>
      </c>
      <c r="E7" s="116">
        <f>C7*8.88</f>
        <v>9057.6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6"/>
  <sheetViews>
    <sheetView workbookViewId="0">
      <selection activeCell="D25" sqref="D25"/>
    </sheetView>
  </sheetViews>
  <sheetFormatPr defaultColWidth="8.83203125" defaultRowHeight="21"/>
  <cols>
    <col min="1" max="1" width="8.83203125" style="116"/>
    <col min="2" max="2" width="47.5" style="116" customWidth="1"/>
    <col min="3" max="3" width="10.6640625" style="116" customWidth="1"/>
    <col min="4" max="16384" width="8.83203125" style="116"/>
  </cols>
  <sheetData>
    <row r="4" spans="2:5">
      <c r="B4" s="117" t="s">
        <v>120</v>
      </c>
      <c r="C4" s="117"/>
      <c r="D4" s="117"/>
      <c r="E4" s="117"/>
    </row>
    <row r="5" spans="2:5">
      <c r="B5" s="117" t="s">
        <v>121</v>
      </c>
      <c r="C5" s="117">
        <f>2261.8+306</f>
        <v>2567.8000000000002</v>
      </c>
      <c r="D5" s="117">
        <f>1*1*0.12</f>
        <v>0.12</v>
      </c>
      <c r="E5" s="117">
        <f>C5*D5</f>
        <v>308.13600000000002</v>
      </c>
    </row>
    <row r="6" spans="2:5">
      <c r="B6" s="117" t="s">
        <v>123</v>
      </c>
      <c r="C6" s="117">
        <f>60+5</f>
        <v>65</v>
      </c>
      <c r="D6" s="117">
        <v>1</v>
      </c>
      <c r="E6" s="117">
        <f>C6*D6</f>
        <v>65</v>
      </c>
    </row>
    <row r="7" spans="2:5">
      <c r="B7" s="117" t="s">
        <v>124</v>
      </c>
      <c r="C7" s="117">
        <v>99</v>
      </c>
      <c r="D7" s="117">
        <f>1*1*0.12</f>
        <v>0.12</v>
      </c>
      <c r="E7" s="117">
        <f>C7*D7</f>
        <v>11.879999999999999</v>
      </c>
    </row>
    <row r="8" spans="2:5">
      <c r="B8" s="117" t="s">
        <v>125</v>
      </c>
      <c r="C8" s="117">
        <f>322.5+99</f>
        <v>421.5</v>
      </c>
      <c r="D8" s="117">
        <f t="shared" ref="D8:D9" si="0">1*1*0.12</f>
        <v>0.12</v>
      </c>
      <c r="E8" s="117">
        <f t="shared" ref="E8:E9" si="1">C8*D8</f>
        <v>50.58</v>
      </c>
    </row>
    <row r="9" spans="2:5">
      <c r="B9" s="117" t="s">
        <v>126</v>
      </c>
      <c r="C9" s="117">
        <f>330+99</f>
        <v>429</v>
      </c>
      <c r="D9" s="117">
        <f t="shared" si="0"/>
        <v>0.12</v>
      </c>
      <c r="E9" s="117">
        <f t="shared" si="1"/>
        <v>51.48</v>
      </c>
    </row>
    <row r="10" spans="2:5">
      <c r="E10" s="118">
        <f>SUM(E5:E9)</f>
        <v>487.07600000000002</v>
      </c>
    </row>
    <row r="14" spans="2:5">
      <c r="B14" s="117" t="s">
        <v>122</v>
      </c>
      <c r="C14" s="117"/>
      <c r="D14" s="117"/>
      <c r="E14" s="117"/>
    </row>
    <row r="15" spans="2:5">
      <c r="B15" s="117" t="s">
        <v>127</v>
      </c>
      <c r="C15" s="117">
        <v>2416.6</v>
      </c>
      <c r="D15" s="117">
        <f>1*1*0.15</f>
        <v>0.15</v>
      </c>
      <c r="E15" s="117">
        <f>C15*D15</f>
        <v>362.48999999999995</v>
      </c>
    </row>
    <row r="16" spans="2:5">
      <c r="B16" s="117" t="s">
        <v>123</v>
      </c>
      <c r="C16" s="117">
        <v>65</v>
      </c>
      <c r="D16" s="117">
        <v>1</v>
      </c>
      <c r="E16" s="117">
        <f>C16*D16</f>
        <v>65</v>
      </c>
    </row>
    <row r="17" spans="2:5">
      <c r="B17" s="117" t="s">
        <v>124</v>
      </c>
      <c r="C17" s="117">
        <v>99</v>
      </c>
      <c r="D17" s="117">
        <f>1*1*0.15</f>
        <v>0.15</v>
      </c>
      <c r="E17" s="117">
        <f>C17*D17</f>
        <v>14.85</v>
      </c>
    </row>
    <row r="18" spans="2:5">
      <c r="B18" s="117" t="s">
        <v>125</v>
      </c>
      <c r="C18" s="117">
        <f>322.5+99</f>
        <v>421.5</v>
      </c>
      <c r="D18" s="117">
        <f t="shared" ref="D18:D19" si="2">1*1*0.15</f>
        <v>0.15</v>
      </c>
      <c r="E18" s="117">
        <f t="shared" ref="E18:E19" si="3">C18*D18</f>
        <v>63.224999999999994</v>
      </c>
    </row>
    <row r="19" spans="2:5">
      <c r="B19" s="117" t="s">
        <v>126</v>
      </c>
      <c r="C19" s="117">
        <f>330+99</f>
        <v>429</v>
      </c>
      <c r="D19" s="117">
        <f t="shared" si="2"/>
        <v>0.15</v>
      </c>
      <c r="E19" s="117">
        <f t="shared" si="3"/>
        <v>64.349999999999994</v>
      </c>
    </row>
    <row r="20" spans="2:5">
      <c r="E20" s="118">
        <f>SUM(E15:E19)</f>
        <v>569.91499999999996</v>
      </c>
    </row>
    <row r="25" spans="2:5">
      <c r="B25" s="117" t="s">
        <v>120</v>
      </c>
      <c r="C25" s="117">
        <f>E10</f>
        <v>487.07600000000002</v>
      </c>
      <c r="D25" s="118">
        <f>C25*1.3</f>
        <v>633.19880000000001</v>
      </c>
    </row>
    <row r="26" spans="2:5">
      <c r="B26" s="117" t="s">
        <v>122</v>
      </c>
      <c r="C26" s="117">
        <f>E20</f>
        <v>569.91499999999996</v>
      </c>
      <c r="D26" s="118">
        <f>C26*1.3</f>
        <v>740.8895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ปร.1</vt:lpstr>
      <vt:lpstr>ปร.2</vt:lpstr>
      <vt:lpstr>ปร.3</vt:lpstr>
      <vt:lpstr>ปร.4</vt:lpstr>
      <vt:lpstr>ปร.4 (พ)</vt:lpstr>
      <vt:lpstr>รายละเอียดค่าใช้จ่ายพิเศษ</vt:lpstr>
      <vt:lpstr>ปร.5(ก)</vt:lpstr>
      <vt:lpstr>ปร.5(ข)</vt:lpstr>
      <vt:lpstr>ปร.6</vt:lpstr>
      <vt:lpstr>รวมวัสดุ</vt:lpstr>
      <vt:lpstr>Sheet1</vt:lpstr>
      <vt:lpstr>ปร.1!Print_Area</vt:lpstr>
      <vt:lpstr>ปร.2!Print_Area</vt:lpstr>
      <vt:lpstr>ปร.3!Print_Area</vt:lpstr>
      <vt:lpstr>ปร.4!Print_Area</vt:lpstr>
      <vt:lpstr>'ปร.4 (พ)'!Print_Area</vt:lpstr>
      <vt:lpstr>'ปร.5(ก)'!Print_Area</vt:lpstr>
      <vt:lpstr>'ปร.5(ข)'!Print_Area</vt:lpstr>
      <vt:lpstr>ปร.6!Print_Area</vt:lpstr>
    </vt:vector>
  </TitlesOfParts>
  <Company>กรมโยธาธิการ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2018-08-09T07:32:19Z</cp:lastPrinted>
  <dcterms:created xsi:type="dcterms:W3CDTF">1999-12-06T05:31:38Z</dcterms:created>
  <dcterms:modified xsi:type="dcterms:W3CDTF">2018-08-09T07:37:36Z</dcterms:modified>
</cp:coreProperties>
</file>