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53222"/>
  <bookViews>
    <workbookView xWindow="0" yWindow="0" windowWidth="21600" windowHeight="9510" tabRatio="785" activeTab="4"/>
  </bookViews>
  <sheets>
    <sheet name="ชื่อโครงการ" sheetId="51" r:id="rId1"/>
    <sheet name="ตาราง Factor" sheetId="52" r:id="rId2"/>
    <sheet name="ปร.6" sheetId="50" r:id="rId3"/>
    <sheet name="ปร.5(ก)" sheetId="49" r:id="rId4"/>
    <sheet name="ปร.4(ก) รวม9ชั้น" sheetId="53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\c">#REF!</definedName>
    <definedName name="\C.1">#REF!</definedName>
    <definedName name="\e">#REF!</definedName>
    <definedName name="\i">#REF!</definedName>
    <definedName name="\p">#REF!</definedName>
    <definedName name="\s">#REF!</definedName>
    <definedName name="_">#REF!</definedName>
    <definedName name="_\e">#REF!</definedName>
    <definedName name="______________________dig1">#REF!</definedName>
    <definedName name="______________________dig2">#REF!</definedName>
    <definedName name="______________________dig3">#REF!</definedName>
    <definedName name="_____________________dig1">#REF!</definedName>
    <definedName name="_____________________dig2">#REF!</definedName>
    <definedName name="_____________________dig3">#REF!</definedName>
    <definedName name="____________________dig1">#REF!</definedName>
    <definedName name="____________________dig2">#REF!</definedName>
    <definedName name="____________________dig3">#REF!</definedName>
    <definedName name="___________________dig1">#REF!</definedName>
    <definedName name="___________________dig2">#REF!</definedName>
    <definedName name="___________________dig3">#REF!</definedName>
    <definedName name="__________________dig1">#REF!</definedName>
    <definedName name="__________________dig2">#REF!</definedName>
    <definedName name="__________________dig3">#REF!</definedName>
    <definedName name="_________________dig1">#REF!</definedName>
    <definedName name="_________________dig2">#REF!</definedName>
    <definedName name="_________________dig3">#REF!</definedName>
    <definedName name="________________dig1">#REF!</definedName>
    <definedName name="________________dig2">#REF!</definedName>
    <definedName name="________________dig3">#REF!</definedName>
    <definedName name="_______________dig1">#REF!</definedName>
    <definedName name="_______________dig2">#REF!</definedName>
    <definedName name="_______________dig3">#REF!</definedName>
    <definedName name="______________dig1">#REF!</definedName>
    <definedName name="______________dig2">#REF!</definedName>
    <definedName name="______________dig3">#REF!</definedName>
    <definedName name="_____________dig1">#REF!</definedName>
    <definedName name="_____________dig2">#REF!</definedName>
    <definedName name="_____________dig3">#REF!</definedName>
    <definedName name="____________dig1">#REF!</definedName>
    <definedName name="____________dig2">#REF!</definedName>
    <definedName name="____________dig3">#REF!</definedName>
    <definedName name="___________dig1">#REF!</definedName>
    <definedName name="___________dig2">#REF!</definedName>
    <definedName name="___________dig3">#REF!</definedName>
    <definedName name="__________dig1">#REF!</definedName>
    <definedName name="__________dig2">#REF!</definedName>
    <definedName name="__________dig3">#REF!</definedName>
    <definedName name="_________dig1">#REF!</definedName>
    <definedName name="_________dig2">#REF!</definedName>
    <definedName name="_________dig3">#REF!</definedName>
    <definedName name="________dig1">#REF!</definedName>
    <definedName name="________dig2">#REF!</definedName>
    <definedName name="________dig3">#REF!</definedName>
    <definedName name="_______dig1">#REF!</definedName>
    <definedName name="_______dig2">#REF!</definedName>
    <definedName name="_______dig3">#REF!</definedName>
    <definedName name="______dig1">#REF!</definedName>
    <definedName name="______dig2">#REF!</definedName>
    <definedName name="______dig3">#REF!</definedName>
    <definedName name="_____dig1">#REF!</definedName>
    <definedName name="_____dig2">#REF!</definedName>
    <definedName name="_____dig3">#REF!</definedName>
    <definedName name="____dig1">#REF!</definedName>
    <definedName name="____dig2">#REF!</definedName>
    <definedName name="____dig3">#REF!</definedName>
    <definedName name="___dig1">#REF!</definedName>
    <definedName name="___dig2">#REF!</definedName>
    <definedName name="___dig3">#REF!</definedName>
    <definedName name="__dig1">#REF!</definedName>
    <definedName name="__dig2">#REF!</definedName>
    <definedName name="__dig3">#REF!</definedName>
    <definedName name="_day1">#REF!</definedName>
    <definedName name="_day10">#REF!</definedName>
    <definedName name="_day11">#REF!</definedName>
    <definedName name="_day12">#REF!</definedName>
    <definedName name="_day13">#REF!</definedName>
    <definedName name="_day19">#REF!</definedName>
    <definedName name="_day2">#REF!</definedName>
    <definedName name="_day3">#REF!</definedName>
    <definedName name="_day4">#REF!</definedName>
    <definedName name="_day5">#REF!</definedName>
    <definedName name="_day6">#REF!</definedName>
    <definedName name="_day7">#REF!</definedName>
    <definedName name="_day8">#REF!</definedName>
    <definedName name="_day9">#REF!</definedName>
    <definedName name="_dig1">#REF!</definedName>
    <definedName name="_dig2">#REF!</definedName>
    <definedName name="_dig3">#REF!</definedName>
    <definedName name="a">#REF!</definedName>
    <definedName name="as">#REF!</definedName>
    <definedName name="b">#REF!</definedName>
    <definedName name="BAR">#REF!</definedName>
    <definedName name="BB">#REF!</definedName>
    <definedName name="BEAM">#REF!</definedName>
    <definedName name="BN">#REF!</definedName>
    <definedName name="capdeck">[1]Unitcost!$C$772:$O$1111</definedName>
    <definedName name="CBN">#REF!</definedName>
    <definedName name="column">[1]Unitcost!$C$576:$O$731</definedName>
    <definedName name="cost1">#REF!</definedName>
    <definedName name="cost10">#REF!</definedName>
    <definedName name="cost11">#REF!</definedName>
    <definedName name="cost12">#REF!</definedName>
    <definedName name="cost13">#REF!</definedName>
    <definedName name="cost2">#REF!</definedName>
    <definedName name="cost3">#REF!</definedName>
    <definedName name="cost4">#REF!</definedName>
    <definedName name="cost5">#REF!</definedName>
    <definedName name="cost6">#REF!</definedName>
    <definedName name="cost7">#REF!</definedName>
    <definedName name="cost8">#REF!</definedName>
    <definedName name="cost9">#REF!</definedName>
    <definedName name="dig">#REF!</definedName>
    <definedName name="digdoh">#REF!</definedName>
    <definedName name="e">#REF!</definedName>
    <definedName name="edit_1st">#REF!</definedName>
    <definedName name="edit_2nd">#REF!</definedName>
    <definedName name="edit_3rd">#REF!</definedName>
    <definedName name="eec">#REF!</definedName>
    <definedName name="ERASE">#REF!</definedName>
    <definedName name="est.date">#REF!</definedName>
    <definedName name="f">#REF!</definedName>
    <definedName name="fa">#REF!</definedName>
    <definedName name="fbridge">'[2]หา FACTOR F'!$J$31</definedName>
    <definedName name="fgeneral">'[2]หา FACTOR F'!$J$11</definedName>
    <definedName name="foot">#REF!</definedName>
    <definedName name="foot1">#REF!</definedName>
    <definedName name="footing">#REF!</definedName>
    <definedName name="froad">'[2]หา FACTOR F'!$J$21</definedName>
    <definedName name="g">#REF!</definedName>
    <definedName name="g1.1.1">[1]Unitcost!$P$12</definedName>
    <definedName name="g1.1.2">[1]Unitcost!$P$20</definedName>
    <definedName name="g1.1.3">[1]Unitcost!$P$42</definedName>
    <definedName name="g1.1.4">[1]Unitcost!$P$120</definedName>
    <definedName name="g1.1.5">[1]Unitcost!$P$126</definedName>
    <definedName name="g1.1.6">[1]Unitcost!$P$141</definedName>
    <definedName name="g1.1.7">[1]Unitcost!$P$153</definedName>
    <definedName name="g1.1.8">[1]Unitcost!$P$162</definedName>
    <definedName name="g1.1.9">[1]Unitcost!$P$170</definedName>
    <definedName name="girder">[1]Unitcost!$C$1134:$O$1294</definedName>
    <definedName name="ie">#REF!</definedName>
    <definedName name="install1">#REF!</definedName>
    <definedName name="install2">#REF!</definedName>
    <definedName name="joint">[1]Unitcost!$C$1462:$O$1510</definedName>
    <definedName name="l">#REF!</definedName>
    <definedName name="LLOOO">#REF!</definedName>
    <definedName name="pole">#REF!</definedName>
    <definedName name="pole12">#REF!</definedName>
    <definedName name="pole15">#REF!</definedName>
    <definedName name="prin">#REF!</definedName>
    <definedName name="_xlnm.Print_Area" localSheetId="1">#REF!</definedName>
    <definedName name="_xlnm.Print_Area" localSheetId="4">'ปร.4(ก) รวม9ชั้น'!$A$1:$K$71</definedName>
    <definedName name="_xlnm.Print_Area" localSheetId="3">'ปร.5(ก)'!$A$1:$F$41</definedName>
    <definedName name="_xlnm.Print_Area" localSheetId="2">ปร.6!$A$1:$D$38</definedName>
    <definedName name="_xlnm.Print_Area">#REF!</definedName>
    <definedName name="Print_Area_MI" localSheetId="1">#REF!</definedName>
    <definedName name="PRINT_AREA_MI">#REF!</definedName>
    <definedName name="_xlnm.Print_Titles" localSheetId="4">'ปร.4(ก) รวม9ชั้น'!$1:$9</definedName>
    <definedName name="Print_Titles_MI">#REF!</definedName>
    <definedName name="rung">#REF!,#REF!,#REF!,#REF!,#REF!,#REF!,#REF!,#REF!,#REF!,#REF!,#REF!,#REF!,#REF!,#REF!,#REF!,#REF!,#REF!,#REF!,#REF!,#REF!,#REF!,#REF!,#REF!,#REF!,#REF!,#REF!,#REF!,#REF!</definedName>
    <definedName name="s">#REF!</definedName>
    <definedName name="sf">#REF!</definedName>
    <definedName name="shortp">'[3]I-slab'!#REF!</definedName>
    <definedName name="Sign">#REF!</definedName>
    <definedName name="signdoh">#REF!</definedName>
    <definedName name="signdohf">#REF!</definedName>
    <definedName name="signF">#REF!</definedName>
    <definedName name="slab">[1]Unitcost!$C$1296:$O$1418</definedName>
    <definedName name="SN">#REF!</definedName>
    <definedName name="sourse">#REF!</definedName>
    <definedName name="steel">#REF!</definedName>
    <definedName name="steel_C">#REF!</definedName>
    <definedName name="steel_L_">#REF!</definedName>
    <definedName name="steel_LC">#REF!</definedName>
    <definedName name="steel_LLC">#REF!</definedName>
    <definedName name="steel_PIPE">#REF!</definedName>
    <definedName name="steel_RB_DB">#REF!</definedName>
    <definedName name="steel_SQUARE">#REF!</definedName>
    <definedName name="Structure_Work.">#REF!</definedName>
    <definedName name="windowson">#REF!</definedName>
    <definedName name="กกกกก">#REF!</definedName>
    <definedName name="ค.140">#REF!</definedName>
    <definedName name="ค.180">#REF!</definedName>
    <definedName name="ค.210">#REF!</definedName>
    <definedName name="ค.240">#REF!</definedName>
    <definedName name="ค.280">#REF!</definedName>
    <definedName name="ค.300">#REF!</definedName>
    <definedName name="ค.320">#REF!</definedName>
    <definedName name="ค.350">#REF!</definedName>
    <definedName name="ค.หยาบ">#REF!</definedName>
    <definedName name="ค1">#REF!</definedName>
    <definedName name="ค1_2">#REF!</definedName>
    <definedName name="ค2">#REF!</definedName>
    <definedName name="ค3">#REF!</definedName>
    <definedName name="ค3_1">#REF!</definedName>
    <definedName name="ค4">#REF!</definedName>
    <definedName name="คหยาบ">#REF!</definedName>
    <definedName name="ค่าขนส่ง">'[4]ค่าขนส่ง 1'!$A$52:$C$252</definedName>
    <definedName name="ค่าแรงเท">[5]สรุปOHCโครงสร้าง!$Q$1262</definedName>
    <definedName name="งานทั่วไป">[6]ภูมิทัศน์!#REF!</definedName>
    <definedName name="งานบัวเชิงผนัง">[6]ภูมิทัศน์!#REF!</definedName>
    <definedName name="งานประตูหน้าต่าง">[6]ภูมิทัศน์!#REF!</definedName>
    <definedName name="งานผนัง">[6]ภูมิทัศน์!#REF!</definedName>
    <definedName name="งานฝ้าเพดาน">[6]ภูมิทัศน์!#REF!</definedName>
    <definedName name="งานพื้น">[6]ภูมิทัศน์!#REF!</definedName>
    <definedName name="งานสุขภัณฑ์">[6]ภูมิทัศน์!#REF!</definedName>
    <definedName name="งานหลังคา">[6]ภูมิทัศน์!#REF!</definedName>
    <definedName name="จัดสร้าง">#REF!</definedName>
    <definedName name="ใช่">#REF!</definedName>
    <definedName name="ดด">#REF!</definedName>
    <definedName name="ตารางขนส่ง">#REF!</definedName>
    <definedName name="แบบ1">#REF!</definedName>
    <definedName name="แบบ2">#REF!</definedName>
    <definedName name="แบบ2_B">#REF!</definedName>
    <definedName name="แบบ3">#REF!</definedName>
    <definedName name="แบบ4">#REF!</definedName>
    <definedName name="แบบ5">#REF!</definedName>
    <definedName name="แบบใน">#REF!</definedName>
    <definedName name="ป้าย">#REF!</definedName>
    <definedName name="ฟ700">#REF!</definedName>
    <definedName name="มอต้า">#REF!</definedName>
    <definedName name="ราคาคอนกรีต150">[2]unitcost!$Q$512</definedName>
    <definedName name="ลบ.ม.">#REF!</definedName>
    <definedName name="ลวด.อร">#REF!</definedName>
    <definedName name="วววววววว">#REF!</definedName>
    <definedName name="ววววววววว">#REF!</definedName>
    <definedName name="ศาลปกครอง">#REF!</definedName>
    <definedName name="เหล็ก12">#REF!</definedName>
    <definedName name="เหล็ก16">#REF!</definedName>
    <definedName name="เหล็กกลม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53" l="1"/>
  <c r="G21" i="53" l="1"/>
  <c r="J21" i="53" s="1"/>
  <c r="G41" i="53" l="1"/>
  <c r="D48" i="53"/>
  <c r="D43" i="53"/>
  <c r="I52" i="53"/>
  <c r="G52" i="53"/>
  <c r="I43" i="53"/>
  <c r="I41" i="53"/>
  <c r="I26" i="53"/>
  <c r="G26" i="53"/>
  <c r="B13" i="50"/>
  <c r="J52" i="53" l="1"/>
  <c r="J26" i="53"/>
  <c r="J41" i="53"/>
  <c r="G43" i="53"/>
  <c r="J43" i="53" s="1"/>
  <c r="D40" i="53"/>
  <c r="I40" i="53" s="1"/>
  <c r="D39" i="53"/>
  <c r="D38" i="53"/>
  <c r="D37" i="53"/>
  <c r="D36" i="53"/>
  <c r="I36" i="53" s="1"/>
  <c r="D35" i="53"/>
  <c r="D34" i="53"/>
  <c r="D33" i="53"/>
  <c r="D32" i="53"/>
  <c r="D31" i="53"/>
  <c r="I27" i="53"/>
  <c r="G27" i="53"/>
  <c r="I55" i="53"/>
  <c r="I53" i="53"/>
  <c r="B62" i="53"/>
  <c r="D25" i="53"/>
  <c r="D24" i="53"/>
  <c r="D23" i="53"/>
  <c r="D22" i="53"/>
  <c r="D19" i="53"/>
  <c r="D18" i="53"/>
  <c r="G29" i="53"/>
  <c r="I60" i="53"/>
  <c r="G59" i="53"/>
  <c r="I59" i="53"/>
  <c r="I58" i="53"/>
  <c r="G58" i="53"/>
  <c r="I57" i="53"/>
  <c r="G57" i="53"/>
  <c r="I56" i="53"/>
  <c r="G56" i="53"/>
  <c r="I29" i="53"/>
  <c r="J59" i="53" l="1"/>
  <c r="I37" i="53"/>
  <c r="G36" i="53"/>
  <c r="G40" i="53"/>
  <c r="J36" i="53"/>
  <c r="G38" i="53"/>
  <c r="G39" i="53"/>
  <c r="J40" i="53"/>
  <c r="I39" i="53"/>
  <c r="J39" i="53" s="1"/>
  <c r="G37" i="53"/>
  <c r="J37" i="53" s="1"/>
  <c r="I38" i="53"/>
  <c r="J38" i="53" s="1"/>
  <c r="I33" i="53"/>
  <c r="G33" i="53"/>
  <c r="I32" i="53"/>
  <c r="I31" i="53"/>
  <c r="I35" i="53"/>
  <c r="J27" i="53"/>
  <c r="G32" i="53"/>
  <c r="G55" i="53"/>
  <c r="G53" i="53"/>
  <c r="G34" i="53"/>
  <c r="G35" i="53"/>
  <c r="I34" i="53"/>
  <c r="G31" i="53"/>
  <c r="J58" i="53"/>
  <c r="J56" i="53"/>
  <c r="J57" i="53"/>
  <c r="J29" i="53"/>
  <c r="J33" i="53" l="1"/>
  <c r="J32" i="53"/>
  <c r="J55" i="53"/>
  <c r="G60" i="53"/>
  <c r="J60" i="53" s="1"/>
  <c r="J35" i="53"/>
  <c r="J31" i="53"/>
  <c r="J34" i="53"/>
  <c r="J53" i="53"/>
  <c r="G18" i="53"/>
  <c r="G19" i="53"/>
  <c r="G20" i="53"/>
  <c r="G22" i="53"/>
  <c r="I24" i="53"/>
  <c r="G24" i="53"/>
  <c r="I23" i="53"/>
  <c r="G23" i="53"/>
  <c r="I22" i="53"/>
  <c r="I25" i="53"/>
  <c r="G25" i="53"/>
  <c r="I20" i="53"/>
  <c r="J24" i="53" l="1"/>
  <c r="J22" i="53"/>
  <c r="J23" i="53"/>
  <c r="J20" i="53"/>
  <c r="J25" i="53"/>
  <c r="I51" i="53" l="1"/>
  <c r="G51" i="53"/>
  <c r="I50" i="53"/>
  <c r="G50" i="53"/>
  <c r="I49" i="53"/>
  <c r="G49" i="53"/>
  <c r="I48" i="53"/>
  <c r="G48" i="53"/>
  <c r="I47" i="53"/>
  <c r="G47" i="53"/>
  <c r="I46" i="53"/>
  <c r="G46" i="53"/>
  <c r="I45" i="53"/>
  <c r="G45" i="53"/>
  <c r="I44" i="53"/>
  <c r="G44" i="53"/>
  <c r="I30" i="53"/>
  <c r="G30" i="53"/>
  <c r="I28" i="53"/>
  <c r="G28" i="53"/>
  <c r="I19" i="53"/>
  <c r="I18" i="53"/>
  <c r="B13" i="53"/>
  <c r="B11" i="53"/>
  <c r="A6" i="53"/>
  <c r="A5" i="53"/>
  <c r="A4" i="53"/>
  <c r="A3" i="53"/>
  <c r="A2" i="53"/>
  <c r="I62" i="53" l="1"/>
  <c r="I11" i="53" s="1"/>
  <c r="I13" i="53" s="1"/>
  <c r="G62" i="53"/>
  <c r="J47" i="53"/>
  <c r="J51" i="53"/>
  <c r="J46" i="53"/>
  <c r="J28" i="53"/>
  <c r="J50" i="53"/>
  <c r="J48" i="53"/>
  <c r="J49" i="53"/>
  <c r="J44" i="53"/>
  <c r="J30" i="53"/>
  <c r="J45" i="53"/>
  <c r="J18" i="53"/>
  <c r="J19" i="53"/>
  <c r="J62" i="53" l="1"/>
  <c r="A4" i="50"/>
  <c r="A4" i="49"/>
  <c r="E12" i="52"/>
  <c r="E11" i="52"/>
  <c r="E9" i="52"/>
  <c r="E7" i="52"/>
  <c r="A5" i="50" l="1"/>
  <c r="A9" i="50" l="1"/>
  <c r="A7" i="50"/>
  <c r="A9" i="49"/>
  <c r="A7" i="49"/>
  <c r="A6" i="49"/>
  <c r="A5" i="49"/>
  <c r="A3" i="49"/>
  <c r="G11" i="53" l="1"/>
  <c r="G13" i="53" l="1"/>
  <c r="J11" i="53"/>
  <c r="J13" i="53" s="1"/>
  <c r="C14" i="49" l="1"/>
  <c r="E8" i="52"/>
  <c r="E13" i="52" l="1"/>
  <c r="D14" i="49" s="1"/>
  <c r="E14" i="49" s="1"/>
  <c r="E27" i="49" s="1"/>
  <c r="C13" i="50" s="1"/>
  <c r="E14" i="52" l="1"/>
  <c r="C21" i="50"/>
  <c r="C22" i="50"/>
  <c r="B24" i="50" s="1"/>
</calcChain>
</file>

<file path=xl/sharedStrings.xml><?xml version="1.0" encoding="utf-8"?>
<sst xmlns="http://schemas.openxmlformats.org/spreadsheetml/2006/main" count="229" uniqueCount="167">
  <si>
    <t>แบบสรุปราคากลางงานก่อสร้างอาคาร</t>
  </si>
  <si>
    <t>แบบเลขที่</t>
  </si>
  <si>
    <t>ลำดับที่</t>
  </si>
  <si>
    <t>รายการ</t>
  </si>
  <si>
    <t>ค่าก่อสร้าง</t>
  </si>
  <si>
    <t>หมายเหตุ</t>
  </si>
  <si>
    <t>สรุป</t>
  </si>
  <si>
    <t>รวมค่าก่อสร้างทั้งโครงการ/งานก่อสร้าง</t>
  </si>
  <si>
    <t>แบบสรุปค่าก่อสร้าง</t>
  </si>
  <si>
    <t>ชุด</t>
  </si>
  <si>
    <t>ค่างานต้นทุน</t>
  </si>
  <si>
    <t>Factor F</t>
  </si>
  <si>
    <t>หน่วย : บาท</t>
  </si>
  <si>
    <t>ลำดับ</t>
  </si>
  <si>
    <t>ปริมาณ</t>
  </si>
  <si>
    <t>หน่วย</t>
  </si>
  <si>
    <t>ค่าวัสดุ</t>
  </si>
  <si>
    <t>ค่าแรงงาน</t>
  </si>
  <si>
    <t>ราคารวม</t>
  </si>
  <si>
    <t>หน่วยละ</t>
  </si>
  <si>
    <t>รวมเงิน</t>
  </si>
  <si>
    <t>แบบแสดงรายการ ปริมาณงาน และราคา</t>
  </si>
  <si>
    <t>งาน</t>
  </si>
  <si>
    <t xml:space="preserve"> </t>
  </si>
  <si>
    <t>เมตร</t>
  </si>
  <si>
    <t>รวมค่าก่อสร้าง</t>
  </si>
  <si>
    <t>รวม</t>
  </si>
  <si>
    <t xml:space="preserve">  เงื่อนไขการใช้ตาราง Factor F</t>
  </si>
  <si>
    <t>เงินล่วงหน้าจ่าย........0...…...%</t>
  </si>
  <si>
    <t>เงินประกันผลงานหัก.....0..….%</t>
  </si>
  <si>
    <t>ดอกเบี้ยเงินกู้..........7.....……%</t>
  </si>
  <si>
    <t>ภาษีมูลค่าเพิ่ม..........7....……%</t>
  </si>
  <si>
    <t xml:space="preserve">                                                                                                                                  </t>
  </si>
  <si>
    <t xml:space="preserve">               แบบ ปร.6   แผ่นที่ 1/1</t>
  </si>
  <si>
    <t xml:space="preserve">แบบเลขที่                                                                         </t>
  </si>
  <si>
    <t xml:space="preserve">                      ราคากลาง</t>
  </si>
  <si>
    <t>สถานที่ก่อสร้าง : 744 ถนนสุรนารายณ์ ตำบลในเมือง อำเภอเมืองนครราชสีมา จังหวัดนครราชสีมา</t>
  </si>
  <si>
    <t>กลุ่มงาน : งานก่อสร้าง</t>
  </si>
  <si>
    <t>กลุ่มงาน : งานปรับปรุงอาคาร</t>
  </si>
  <si>
    <t>ตาราง Factor F  งานอาคาร</t>
  </si>
  <si>
    <t>การคำนวณหาค่า Factor-F</t>
  </si>
  <si>
    <t>เงินล่วงหน้าจ่าย</t>
  </si>
  <si>
    <t>เงินประกันผลงานหัก</t>
  </si>
  <si>
    <t>สูตรต้นทุนต่ำ</t>
  </si>
  <si>
    <t>ดอกเบี้ยเงินกู้</t>
  </si>
  <si>
    <t>ค่าภาษีมูลค่าเพิ่ม</t>
  </si>
  <si>
    <t>Factor F =</t>
  </si>
  <si>
    <r>
      <t>D - ((D-E)*(A-</t>
    </r>
    <r>
      <rPr>
        <b/>
        <sz val="18"/>
        <color indexed="12"/>
        <rFont val="TH SarabunPSK"/>
        <family val="2"/>
      </rPr>
      <t>B</t>
    </r>
    <r>
      <rPr>
        <b/>
        <sz val="18"/>
        <rFont val="TH SarabunPSK"/>
        <family val="2"/>
      </rPr>
      <t>)/(</t>
    </r>
    <r>
      <rPr>
        <b/>
        <sz val="18"/>
        <color indexed="10"/>
        <rFont val="TH SarabunPSK"/>
        <family val="2"/>
      </rPr>
      <t>C</t>
    </r>
    <r>
      <rPr>
        <b/>
        <sz val="18"/>
        <rFont val="TH SarabunPSK"/>
        <family val="2"/>
      </rPr>
      <t>-</t>
    </r>
    <r>
      <rPr>
        <b/>
        <sz val="18"/>
        <color indexed="12"/>
        <rFont val="TH SarabunPSK"/>
        <family val="2"/>
      </rPr>
      <t>B</t>
    </r>
    <r>
      <rPr>
        <b/>
        <sz val="18"/>
        <rFont val="TH SarabunPSK"/>
        <family val="2"/>
      </rPr>
      <t>))</t>
    </r>
  </si>
  <si>
    <t>B</t>
  </si>
  <si>
    <t>B : ค่างานต้นทุนต่ำ</t>
  </si>
  <si>
    <t>(บาท)</t>
  </si>
  <si>
    <t>A</t>
  </si>
  <si>
    <t xml:space="preserve">A : ค่างานต้นทุนที่ประมาณราคาได้(วัสดุ+แรงงาน) </t>
  </si>
  <si>
    <t>&lt;= 500,000</t>
  </si>
  <si>
    <t>C</t>
  </si>
  <si>
    <t>C : ค่างานต้นทุนสูง</t>
  </si>
  <si>
    <t>D</t>
  </si>
  <si>
    <t>D : Factor F ทุนต่ำ</t>
  </si>
  <si>
    <t>E</t>
  </si>
  <si>
    <t>E : Factor F ทุนสูง</t>
  </si>
  <si>
    <t xml:space="preserve">นำค่านี้ไปใช้ในการคำนวน </t>
  </si>
  <si>
    <t>A * Factor F</t>
  </si>
  <si>
    <t>(ให้กรอกข้อมูลลงในช่อง  B,C เท่านั้น)</t>
  </si>
  <si>
    <t>เริ่มใช้ 28 สิงหาคม 2566</t>
  </si>
  <si>
    <t>หนังสือกรมบัญชีกลาง ด่วนที่สุด ที่ กค ๐๔๓๓.๒ /ว ๔๙๙ ลงวันที่ ๒๘ สิงหาคม ๒๕๖๖</t>
  </si>
  <si>
    <t xml:space="preserve"> แบบ ปร. 5 (ก)   แผ่นที่ 1/1</t>
  </si>
  <si>
    <t>หน่วยงานเจ้าของโครงการ : คณะวิทยาศาสตร์และศิลปศาสตร์  มหาวิทยาลัยเทคโนโลยีราชมงคลอีสาน</t>
  </si>
  <si>
    <t>สายไฟฟ้า THW (IEC 01) ขนาด 2.5 ตร.มม.</t>
  </si>
  <si>
    <t>สายไฟฟ้า THW (IEC 01) ขนาด 16 ตร.มม.</t>
  </si>
  <si>
    <t>หมวดงานไฟฟ้ากำลังสำหรับเครื่องปรับอากาศ</t>
  </si>
  <si>
    <t>ชื่อโครงการ : ปรับปรุงระบบไฟฟ้าอาคารปฏิบัติการคณะวิทยาศาสตร์และศิลปศาสตร์</t>
  </si>
  <si>
    <t>แบบ ปร.4(ก) และ ปร.5(ก) ที่แนบมีจำนวน 1 ชุด</t>
  </si>
  <si>
    <t>ท่อร้อยสายไฟฟ้า EMT ขนาด 15mm. (1/2 " )</t>
  </si>
  <si>
    <t>ตัว</t>
  </si>
  <si>
    <t>เหมา</t>
  </si>
  <si>
    <t>ท่อร้อยสายไฟฟ้า IMC ขนาด 50mm. (2 " )</t>
  </si>
  <si>
    <t>สายไฟฟ้า THW (IEC 01) ขนาด 70 ตร.มม.</t>
  </si>
  <si>
    <t>สายไฟฟ้า THW (IEC 01) ขนาด 10 ตร.มม.</t>
  </si>
  <si>
    <t>สายไฟฟ้า THW (IEC 01) ขนาด 50 ตร.มม.</t>
  </si>
  <si>
    <t>สายไฟฟ้า THW (IEC 01) ขนาด 35 ตร.มม.</t>
  </si>
  <si>
    <t>หมวดงานไฟฟ้ากำลังสำหรับเครื่องปรับอากาศ ชั้นที่1-9</t>
  </si>
  <si>
    <t>1.1.1</t>
  </si>
  <si>
    <t>1.1.2</t>
  </si>
  <si>
    <t>1.1.3</t>
  </si>
  <si>
    <t>1.1.4</t>
  </si>
  <si>
    <t>1.1.5</t>
  </si>
  <si>
    <t>1.1.6</t>
  </si>
  <si>
    <t>1.1.7</t>
  </si>
  <si>
    <t xml:space="preserve">ตู้โหลดเซ็นเตอร์ 3 เฟส 4 สาย 100 A 18 ช่อง </t>
  </si>
  <si>
    <t xml:space="preserve">ตู้จ่ายไฟฟ้า ตู้โหลด Center 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</si>
  <si>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</si>
  <si>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</si>
  <si>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</si>
  <si>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</si>
  <si>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</si>
  <si>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</si>
  <si>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</si>
  <si>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</si>
  <si>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 xml:space="preserve">งานเดินสายไฟฟ้า </t>
  </si>
  <si>
    <t>1.2.1</t>
  </si>
  <si>
    <t>1.2.2</t>
  </si>
  <si>
    <t>1.2.3</t>
  </si>
  <si>
    <t>1.2.4</t>
  </si>
  <si>
    <t>1.2.5</t>
  </si>
  <si>
    <t>1.2.6</t>
  </si>
  <si>
    <t>1.2.7</t>
  </si>
  <si>
    <t>สายไฟฟ้า THW (IEC 01) ขนาด 95 ตร.มม.</t>
  </si>
  <si>
    <t>1.2.8</t>
  </si>
  <si>
    <t>1.2.9</t>
  </si>
  <si>
    <t>สายไฟฟ้า THW (IEC 01) ขนาด 25 ตร.มม.</t>
  </si>
  <si>
    <t>สายไฟฟ้า THW (IEC 01) ขนาด 6 ตร.มม.</t>
  </si>
  <si>
    <t>ท่อร้อยสายไฟฟ้า</t>
  </si>
  <si>
    <t>1.3.1</t>
  </si>
  <si>
    <t>1.3.3</t>
  </si>
  <si>
    <t>1.3.5</t>
  </si>
  <si>
    <t>ท่อร้อยสายไฟฟ้า EMT ขนาด 32mm. (1-1/4 " )</t>
  </si>
  <si>
    <t>ท่อร้อยสายไฟฟ้า IMC ขนาด 65mm. (2 1/2 " )</t>
  </si>
  <si>
    <t>ท่อร้อยสายไฟฟ้า EMT ขนาด 40mm. (1-1/2 " )</t>
  </si>
  <si>
    <t>1.3.7</t>
  </si>
  <si>
    <t>ตู้โหลดเซ็นเตอร์ 3 เฟส 4 สาย 100 A 24 ช่อง</t>
  </si>
  <si>
    <t>ตู้โหลดเซ็นเตอร์ 3 เฟส 4 สาย 100 A 30 ช่อง</t>
  </si>
  <si>
    <t>ตู้โหลดเซ็นเตอร์ 3 เฟส 4 สาย 100 A 36 ช่อง</t>
  </si>
  <si>
    <t>ตู้โหลดเซ็นเตอร์ 3 เฟส 4 สาย 250 A 36 ช่อง</t>
  </si>
  <si>
    <t>ตู้โหลดเซ็นเตอร์ 3 เฟส 4 สาย 250 A 42 ช่อง</t>
  </si>
  <si>
    <t>ตู้โหลดเซ็นเตอร์ 3 เฟส 4 สาย 250 A 48 ช่อง</t>
  </si>
  <si>
    <t>1.1.16</t>
  </si>
  <si>
    <t>1.1.17</t>
  </si>
  <si>
    <t>1.3.9</t>
  </si>
  <si>
    <t>1.3.11</t>
  </si>
  <si>
    <r>
      <t>MCCB 3P 63AT/100AF IC≥30 (ติดตั้งในตู้ DB</t>
    </r>
    <r>
      <rPr>
        <u/>
        <sz val="14"/>
        <rFont val="TH Sarabun New"/>
        <family val="2"/>
      </rPr>
      <t>X</t>
    </r>
    <r>
      <rPr>
        <sz val="14"/>
        <rFont val="TH Sarabun New"/>
        <family val="2"/>
        <charset val="222"/>
      </rPr>
      <t>A,B)</t>
    </r>
  </si>
  <si>
    <t>MCCB 3P 80AT/100AF IC≥30 (ติดตั้งในตู้ DBXA,B)</t>
  </si>
  <si>
    <t>MCCB 3P 100AT/250AF IC≥30 (ติดตั้งในตู้ DBXA,B)</t>
  </si>
  <si>
    <t xml:space="preserve">MCCB 3P 125AT/250AF IC≥35 (ติดตั้งในตู้ DBXA,B) </t>
  </si>
  <si>
    <t xml:space="preserve">MCCB 3P 150AT/250AF IC≥35 (ติดตั้งในตู้ DBXA,B) </t>
  </si>
  <si>
    <t>MCCB 3P 63AT/100AF IC≥30 (ติดตั้งในตู้โหลดเซ็นเตอร์)</t>
  </si>
  <si>
    <t>MCCB 3P 80AT/100AF IC≥30 (ติดตั้งในตู้โหลดเซ็นเตอร์)</t>
  </si>
  <si>
    <t>MCCB 3P 100AT/250AF IC≥30 (ติดตั้งในตู้โหลดเซ็นเตอร์)</t>
  </si>
  <si>
    <t xml:space="preserve">MCCB 3P 125AT/250AF IC≥35 (ติดตั้งในตู้โหลดเซ็นเตอร์) </t>
  </si>
  <si>
    <t xml:space="preserve">MCCB 3P 150AT/250AF IC≥35 (ติดตั้งในตู้โหลดเซ็นเตอร์) </t>
  </si>
  <si>
    <t>Circuit Breaker 1 Pole 16AT, IC≥6kA (ติดตั้งในตู้โหลดเซ็นเตอร์)</t>
  </si>
  <si>
    <t>Circuit Breaker 1 Pole 20AT,IC≥6kA (ติดตั้งในตู้โหลดเซ็นเตอร์)</t>
  </si>
  <si>
    <t>Circuit Breaker 3 Pole16AT, IC≥6kA (ติดตั้งในตู้โหลดเซ็นเตอร์)</t>
  </si>
  <si>
    <t>1.1.18</t>
  </si>
  <si>
    <t>1.1.19</t>
  </si>
  <si>
    <t>1.1.20</t>
  </si>
  <si>
    <t>1.1.21</t>
  </si>
  <si>
    <t xml:space="preserve"> แผงไฟฟ้าพลาสติก ขนาดไม่น้อยกว่า 6"x8" (ใช้สำหรับเก็บสายไฟฟ้าในห้องรอติดตั้งเบรคเกอร์แอร์)</t>
  </si>
  <si>
    <t>สายไฟฟ้า THW (IEC 01) ขนาด 120 ตร.มม.</t>
  </si>
  <si>
    <t>สายไฟฟ้า THW (IEC 01) ขนาด 4 ตร.มม.</t>
  </si>
  <si>
    <t>ตู้ DB  4 วงจร  200 A เฟส 4 ช่อง + Energy meter (ติดตั้งชั้น8 อาคารA)</t>
  </si>
  <si>
    <t xml:space="preserve">MCCB 3P 175AT/250AF IC≥25 (ติดตั้งในตู้ DB) </t>
  </si>
  <si>
    <t xml:space="preserve"> 1.ราคาวัสดก่อสร้างอ้างอิงจาก:</t>
  </si>
  <si>
    <t xml:space="preserve">    * ราคาที่ได้มาจากการคำนวณตามหลักเกณฑ์ที่คณะกรรมการราคากลางกำหนด</t>
  </si>
  <si>
    <t xml:space="preserve">   ** ราคามาตรฐานที่สำนักงบประมาณหรือหน่วยงานกลางอื่นกำหนด</t>
  </si>
  <si>
    <t xml:space="preserve">  *** ราคาที่ได้มาจากการสืบราคาจากท้องตลาด</t>
  </si>
  <si>
    <t xml:space="preserve">  **** ราคาที่เคยซื้อหรือจ้างครั้งหลังสุดภายในระยะเวลาสองปีงบประมาณ</t>
  </si>
  <si>
    <t xml:space="preserve">  ***** ราคาอื่นใดตามหลักเกณฑ์ วิธีการ หรือแนวทางปฎิบัติของหน่วยงานของรัฐนั้นๆ</t>
  </si>
  <si>
    <t xml:space="preserve"> 3.การประมาณราคาทั้งปริมาณและราคาต่อหน่วยเป็นการประมาณซึ่งอาจมีความคลาดเคลื่อน โดยผู้เสนอราคาต้องประมาณการเองอย่างละเอียดและไม่สามารถเรียกร้องได้</t>
  </si>
  <si>
    <t>หมวดที่1 งานวิศวกรรมไฟฟ้า</t>
  </si>
  <si>
    <t>แบบ ปร.4(ก) ที่แนบมีจำนวน  3  หน้า</t>
  </si>
  <si>
    <t xml:space="preserve">อุปกรณ์ประกอบการติดตั้งอื่นๆรวมอุปกรณ์จับยึด คิดค่าวัสดุ 15% </t>
  </si>
  <si>
    <t>1.1.22</t>
  </si>
  <si>
    <t>1.1.23</t>
  </si>
  <si>
    <t>1.1.24</t>
  </si>
  <si>
    <t>ตู้โหลดเซ็นเตอร์ 3 เฟส 4 สาย 100 A 30 ช่อง แบบกันน้ำ ฝ่า 2 ชั้น ฝาชั้นนอกกระจก</t>
  </si>
  <si>
    <t xml:space="preserve"> 2.ราคาค่าแรงอ้างอิงจากบัญชีค่าแรง/ดำเนินการ สำหรับการถอดแบบคำนวณราคากลางงานก่อสร้าง กรมบัญชีกลาง ตาม ว809 ลว 14 พฤศจิกายน 2568</t>
  </si>
  <si>
    <t xml:space="preserve">คำนวณราคากลาง : โดยคณะกรรมการกำหนดราคากลาง  เมื่อวันที่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</si>
</sst>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2" formatCode="_-&quot;฿&quot;* #,##0_-;\-&quot;฿&quot;* #,##0_-;_-&quot;฿&quot;* &quot;-&quot;_-;_-@_-"/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  <numFmt numFmtId="189" formatCode="0.0"/>
    <numFmt numFmtId="190" formatCode="_-* #,##0_-;\-* #,##0_-;_-* &quot;-&quot;??_-;_-@_-"/>
    <numFmt numFmtId="191" formatCode="_(* #,##0.0000_);_(* \(#,##0.0000\);_(* &quot;-&quot;??_);_(@_)"/>
    <numFmt numFmtId="192" formatCode="0.0000"/>
    <numFmt numFmtId="193" formatCode="_-* #,##0.0000_-;\-* #,##0.0000_-;_-* &quot;-&quot;??_-;_-@_-"/>
    <numFmt numFmtId="194" formatCode="_-* #,##0.00000_-;\-* #,##0.00000_-;_-* &quot;-&quot;??_-;_-@_-"/>
  </numFmts>
  <fonts count="5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4"/>
      <name val="TH SarabunPSK"/>
      <family val="2"/>
    </font>
    <font>
      <sz val="10"/>
      <name val="Arial"/>
      <family val="2"/>
    </font>
    <font>
      <sz val="8"/>
      <name val="Tahoma"/>
      <family val="2"/>
      <charset val="222"/>
      <scheme val="minor"/>
    </font>
    <font>
      <sz val="14"/>
      <color theme="1"/>
      <name val="TH SarabunPSK"/>
      <family val="2"/>
      <charset val="222"/>
    </font>
    <font>
      <sz val="14"/>
      <name val="TH Sarabun New"/>
      <family val="2"/>
    </font>
    <font>
      <b/>
      <sz val="16"/>
      <name val="TH Sarabun New"/>
      <family val="2"/>
    </font>
    <font>
      <sz val="14"/>
      <name val="AngsanaUPC"/>
      <family val="1"/>
    </font>
    <font>
      <b/>
      <sz val="16"/>
      <color rgb="FFC00000"/>
      <name val="TH Sarabun New"/>
      <family val="2"/>
    </font>
    <font>
      <b/>
      <sz val="16"/>
      <color rgb="FF0000CC"/>
      <name val="TH Sarabun New"/>
      <family val="2"/>
    </font>
    <font>
      <sz val="16"/>
      <name val="TH Sarabun New"/>
      <family val="2"/>
    </font>
    <font>
      <sz val="16"/>
      <color theme="1"/>
      <name val="TH Sarabun New"/>
      <family val="2"/>
    </font>
    <font>
      <b/>
      <sz val="16"/>
      <color rgb="FF333399"/>
      <name val="TH Sarabun New"/>
      <family val="2"/>
    </font>
    <font>
      <sz val="16"/>
      <color rgb="FFFF0000"/>
      <name val="TH Sarabun New"/>
      <family val="2"/>
    </font>
    <font>
      <b/>
      <sz val="16"/>
      <color rgb="FFFF0000"/>
      <name val="TH Sarabun New"/>
      <family val="2"/>
    </font>
    <font>
      <sz val="15.5"/>
      <name val="TH Sarabun New"/>
      <family val="2"/>
    </font>
    <font>
      <b/>
      <sz val="22"/>
      <name val="TH SarabunPSK"/>
      <family val="2"/>
    </font>
    <font>
      <sz val="14"/>
      <name val="BrowalliaUPC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4"/>
      <color indexed="10"/>
      <name val="TH SarabunPSK"/>
      <family val="2"/>
    </font>
    <font>
      <b/>
      <sz val="18"/>
      <name val="TH SarabunPSK"/>
      <family val="2"/>
    </font>
    <font>
      <b/>
      <sz val="18"/>
      <color indexed="12"/>
      <name val="TH SarabunPSK"/>
      <family val="2"/>
    </font>
    <font>
      <b/>
      <sz val="18"/>
      <color indexed="10"/>
      <name val="TH SarabunPSK"/>
      <family val="2"/>
    </font>
    <font>
      <sz val="14"/>
      <color indexed="12"/>
      <name val="TH SarabunPSK"/>
      <family val="2"/>
    </font>
    <font>
      <b/>
      <sz val="14"/>
      <color indexed="12"/>
      <name val="TH SarabunPSK"/>
      <family val="2"/>
    </font>
    <font>
      <b/>
      <sz val="16"/>
      <color theme="1"/>
      <name val="TH SarabunPSK"/>
      <family val="2"/>
    </font>
    <font>
      <b/>
      <sz val="14"/>
      <color indexed="21"/>
      <name val="TH SarabunPSK"/>
      <family val="2"/>
    </font>
    <font>
      <b/>
      <sz val="14"/>
      <color indexed="8"/>
      <name val="TH SarabunPSK"/>
      <family val="2"/>
    </font>
    <font>
      <b/>
      <i/>
      <sz val="18"/>
      <color indexed="8"/>
      <name val="TH SarabunPSK"/>
      <family val="2"/>
    </font>
    <font>
      <b/>
      <sz val="16"/>
      <color indexed="10"/>
      <name val="TH SarabunPSK"/>
      <family val="2"/>
    </font>
    <font>
      <b/>
      <i/>
      <sz val="14"/>
      <name val="TH SarabunPSK"/>
      <family val="2"/>
    </font>
    <font>
      <b/>
      <sz val="20"/>
      <name val="TH Sarabun New"/>
      <family val="2"/>
      <charset val="222"/>
    </font>
    <font>
      <sz val="16"/>
      <name val="TH Sarabun New"/>
      <family val="2"/>
      <charset val="222"/>
    </font>
    <font>
      <b/>
      <sz val="14"/>
      <name val="TH Sarabun New"/>
      <family val="2"/>
      <charset val="222"/>
    </font>
    <font>
      <sz val="14"/>
      <name val="TH Sarabun New"/>
      <family val="2"/>
      <charset val="222"/>
    </font>
    <font>
      <b/>
      <sz val="11"/>
      <name val="TH Sarabun New"/>
      <family val="2"/>
      <charset val="222"/>
    </font>
    <font>
      <sz val="11"/>
      <name val="TH Sarabun New"/>
      <family val="2"/>
      <charset val="222"/>
    </font>
    <font>
      <sz val="14"/>
      <name val="Cordia New"/>
      <family val="2"/>
      <charset val="222"/>
    </font>
    <font>
      <sz val="14"/>
      <name val="TH SarabunPSK"/>
      <family val="2"/>
      <charset val="222"/>
    </font>
    <font>
      <sz val="13"/>
      <name val="TH Sarabun New"/>
      <family val="2"/>
      <charset val="222"/>
    </font>
    <font>
      <sz val="13"/>
      <name val="Cordia New"/>
      <family val="2"/>
      <charset val="222"/>
    </font>
    <font>
      <b/>
      <sz val="14"/>
      <name val="Cordia New"/>
      <family val="2"/>
      <charset val="222"/>
    </font>
    <font>
      <b/>
      <sz val="13"/>
      <name val="TH Sarabun New"/>
      <family val="2"/>
    </font>
    <font>
      <b/>
      <sz val="14"/>
      <name val="TH Sarabun New"/>
      <family val="2"/>
    </font>
    <font>
      <b/>
      <sz val="13"/>
      <name val="Cordia New"/>
      <family val="2"/>
      <charset val="222"/>
    </font>
    <font>
      <u/>
      <sz val="14"/>
      <name val="TH Sarabun New"/>
      <family val="2"/>
    </font>
    <font>
      <sz val="16"/>
      <color theme="1"/>
      <name val="TH SarabunPSK"/>
      <family val="2"/>
    </font>
    <font>
      <b/>
      <u/>
      <sz val="14"/>
      <name val="TH Sarabun New"/>
      <family val="2"/>
    </font>
  </fonts>
  <fills count="2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EEA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1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7" fillId="0" borderId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" fillId="0" borderId="0"/>
    <xf numFmtId="43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187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9" fillId="0" borderId="0"/>
    <xf numFmtId="0" fontId="7" fillId="0" borderId="0"/>
    <xf numFmtId="187" fontId="4" fillId="0" borderId="0" applyFont="0" applyFill="0" applyBorder="0" applyAlignment="0" applyProtection="0"/>
    <xf numFmtId="0" fontId="5" fillId="0" borderId="0"/>
    <xf numFmtId="0" fontId="7" fillId="0" borderId="0"/>
    <xf numFmtId="43" fontId="7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187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87" fontId="7" fillId="0" borderId="0" applyFont="0" applyFill="0" applyBorder="0" applyAlignment="0" applyProtection="0"/>
    <xf numFmtId="0" fontId="12" fillId="0" borderId="0"/>
    <xf numFmtId="4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22" fillId="0" borderId="0"/>
  </cellStyleXfs>
  <cellXfs count="298">
    <xf numFmtId="0" fontId="0" fillId="0" borderId="0" xfId="0"/>
    <xf numFmtId="0" fontId="11" fillId="0" borderId="0" xfId="35" applyFont="1"/>
    <xf numFmtId="0" fontId="13" fillId="0" borderId="0" xfId="35" applyFont="1" applyAlignment="1">
      <alignment horizontal="center"/>
    </xf>
    <xf numFmtId="0" fontId="15" fillId="0" borderId="0" xfId="35" applyFont="1"/>
    <xf numFmtId="188" fontId="15" fillId="7" borderId="3" xfId="36" applyNumberFormat="1" applyFont="1" applyFill="1" applyBorder="1"/>
    <xf numFmtId="188" fontId="15" fillId="7" borderId="4" xfId="36" applyNumberFormat="1" applyFont="1" applyFill="1" applyBorder="1" applyAlignment="1">
      <alignment horizontal="left"/>
    </xf>
    <xf numFmtId="188" fontId="15" fillId="7" borderId="4" xfId="36" applyNumberFormat="1" applyFont="1" applyFill="1" applyBorder="1"/>
    <xf numFmtId="188" fontId="15" fillId="7" borderId="0" xfId="36" applyNumberFormat="1" applyFont="1" applyFill="1" applyBorder="1" applyAlignment="1">
      <alignment horizontal="center"/>
    </xf>
    <xf numFmtId="188" fontId="15" fillId="7" borderId="32" xfId="36" applyNumberFormat="1" applyFont="1" applyFill="1" applyBorder="1" applyAlignment="1">
      <alignment horizontal="center"/>
    </xf>
    <xf numFmtId="188" fontId="15" fillId="7" borderId="19" xfId="36" applyNumberFormat="1" applyFont="1" applyFill="1" applyBorder="1" applyAlignment="1">
      <alignment horizontal="center"/>
    </xf>
    <xf numFmtId="188" fontId="15" fillId="7" borderId="8" xfId="36" applyNumberFormat="1" applyFont="1" applyFill="1" applyBorder="1"/>
    <xf numFmtId="188" fontId="15" fillId="7" borderId="19" xfId="36" applyNumberFormat="1" applyFont="1" applyFill="1" applyBorder="1"/>
    <xf numFmtId="188" fontId="15" fillId="7" borderId="19" xfId="36" applyNumberFormat="1" applyFont="1" applyFill="1" applyBorder="1" applyAlignment="1">
      <alignment horizontal="left"/>
    </xf>
    <xf numFmtId="188" fontId="15" fillId="7" borderId="24" xfId="36" applyNumberFormat="1" applyFont="1" applyFill="1" applyBorder="1"/>
    <xf numFmtId="188" fontId="15" fillId="0" borderId="0" xfId="36" applyNumberFormat="1" applyFont="1"/>
    <xf numFmtId="188" fontId="15" fillId="0" borderId="0" xfId="36" applyNumberFormat="1" applyFont="1" applyAlignment="1">
      <alignment vertical="center"/>
    </xf>
    <xf numFmtId="188" fontId="15" fillId="0" borderId="0" xfId="36" applyNumberFormat="1" applyFont="1" applyBorder="1" applyAlignment="1">
      <alignment vertical="center"/>
    </xf>
    <xf numFmtId="0" fontId="15" fillId="0" borderId="0" xfId="35" applyFont="1" applyAlignment="1">
      <alignment vertical="center"/>
    </xf>
    <xf numFmtId="188" fontId="11" fillId="7" borderId="0" xfId="36" applyNumberFormat="1" applyFont="1" applyFill="1" applyBorder="1" applyAlignment="1">
      <alignment vertical="center"/>
    </xf>
    <xf numFmtId="188" fontId="16" fillId="7" borderId="0" xfId="36" quotePrefix="1" applyNumberFormat="1" applyFont="1" applyFill="1" applyBorder="1" applyAlignment="1">
      <alignment horizontal="center" vertical="center"/>
    </xf>
    <xf numFmtId="188" fontId="16" fillId="7" borderId="0" xfId="36" quotePrefix="1" applyNumberFormat="1" applyFont="1" applyFill="1" applyBorder="1" applyAlignment="1">
      <alignment vertical="center"/>
    </xf>
    <xf numFmtId="188" fontId="15" fillId="7" borderId="0" xfId="36" applyNumberFormat="1" applyFont="1" applyFill="1" applyBorder="1" applyAlignment="1">
      <alignment horizontal="center" vertical="center"/>
    </xf>
    <xf numFmtId="188" fontId="11" fillId="7" borderId="8" xfId="36" applyNumberFormat="1" applyFont="1" applyFill="1" applyBorder="1"/>
    <xf numFmtId="187" fontId="15" fillId="7" borderId="19" xfId="36" applyNumberFormat="1" applyFont="1" applyFill="1" applyBorder="1" applyAlignment="1">
      <alignment horizontal="left"/>
    </xf>
    <xf numFmtId="191" fontId="15" fillId="7" borderId="19" xfId="36" applyNumberFormat="1" applyFont="1" applyFill="1" applyBorder="1"/>
    <xf numFmtId="43" fontId="15" fillId="7" borderId="19" xfId="37" applyFont="1" applyFill="1" applyBorder="1"/>
    <xf numFmtId="188" fontId="10" fillId="7" borderId="8" xfId="36" applyNumberFormat="1" applyFont="1" applyFill="1" applyBorder="1"/>
    <xf numFmtId="188" fontId="11" fillId="7" borderId="14" xfId="36" applyNumberFormat="1" applyFont="1" applyFill="1" applyBorder="1" applyAlignment="1">
      <alignment horizontal="center"/>
    </xf>
    <xf numFmtId="187" fontId="11" fillId="7" borderId="19" xfId="36" applyNumberFormat="1" applyFont="1" applyFill="1" applyBorder="1" applyAlignment="1">
      <alignment horizontal="left"/>
    </xf>
    <xf numFmtId="188" fontId="11" fillId="8" borderId="23" xfId="36" applyNumberFormat="1" applyFont="1" applyFill="1" applyBorder="1" applyAlignment="1">
      <alignment horizontal="center"/>
    </xf>
    <xf numFmtId="43" fontId="15" fillId="7" borderId="19" xfId="36" applyNumberFormat="1" applyFont="1" applyFill="1" applyBorder="1"/>
    <xf numFmtId="188" fontId="15" fillId="8" borderId="19" xfId="36" applyNumberFormat="1" applyFont="1" applyFill="1" applyBorder="1"/>
    <xf numFmtId="187" fontId="18" fillId="7" borderId="19" xfId="36" applyNumberFormat="1" applyFont="1" applyFill="1" applyBorder="1"/>
    <xf numFmtId="0" fontId="15" fillId="0" borderId="0" xfId="35" applyFont="1" applyAlignment="1">
      <alignment horizontal="left"/>
    </xf>
    <xf numFmtId="188" fontId="15" fillId="8" borderId="19" xfId="36" applyNumberFormat="1" applyFont="1" applyFill="1" applyBorder="1" applyAlignment="1">
      <alignment horizontal="left"/>
    </xf>
    <xf numFmtId="188" fontId="15" fillId="8" borderId="24" xfId="36" applyNumberFormat="1" applyFont="1" applyFill="1" applyBorder="1" applyAlignment="1">
      <alignment horizontal="left"/>
    </xf>
    <xf numFmtId="188" fontId="15" fillId="7" borderId="13" xfId="36" applyNumberFormat="1" applyFont="1" applyFill="1" applyBorder="1"/>
    <xf numFmtId="43" fontId="15" fillId="7" borderId="24" xfId="36" applyNumberFormat="1" applyFont="1" applyFill="1" applyBorder="1"/>
    <xf numFmtId="43" fontId="11" fillId="10" borderId="25" xfId="37" applyFont="1" applyFill="1" applyBorder="1"/>
    <xf numFmtId="188" fontId="15" fillId="0" borderId="0" xfId="36" quotePrefix="1" applyNumberFormat="1" applyFont="1" applyAlignment="1">
      <alignment horizontal="left" vertical="center"/>
    </xf>
    <xf numFmtId="188" fontId="11" fillId="0" borderId="0" xfId="36" applyNumberFormat="1" applyFont="1" applyAlignment="1">
      <alignment horizontal="center" vertical="center"/>
    </xf>
    <xf numFmtId="188" fontId="15" fillId="11" borderId="3" xfId="36" quotePrefix="1" applyNumberFormat="1" applyFont="1" applyFill="1" applyBorder="1" applyAlignment="1">
      <alignment horizontal="left" vertical="center"/>
    </xf>
    <xf numFmtId="188" fontId="15" fillId="11" borderId="3" xfId="36" applyNumberFormat="1" applyFont="1" applyFill="1" applyBorder="1" applyAlignment="1">
      <alignment vertical="center"/>
    </xf>
    <xf numFmtId="188" fontId="15" fillId="11" borderId="4" xfId="36" applyNumberFormat="1" applyFont="1" applyFill="1" applyBorder="1" applyAlignment="1">
      <alignment vertical="center"/>
    </xf>
    <xf numFmtId="188" fontId="15" fillId="7" borderId="4" xfId="36" applyNumberFormat="1" applyFont="1" applyFill="1" applyBorder="1" applyAlignment="1">
      <alignment horizontal="left" vertical="center"/>
    </xf>
    <xf numFmtId="188" fontId="15" fillId="7" borderId="4" xfId="36" applyNumberFormat="1" applyFont="1" applyFill="1" applyBorder="1" applyAlignment="1">
      <alignment vertical="center"/>
    </xf>
    <xf numFmtId="188" fontId="15" fillId="11" borderId="0" xfId="36" applyNumberFormat="1" applyFont="1" applyFill="1" applyAlignment="1">
      <alignment vertical="center"/>
    </xf>
    <xf numFmtId="188" fontId="11" fillId="11" borderId="0" xfId="36" applyNumberFormat="1" applyFont="1" applyFill="1" applyAlignment="1">
      <alignment horizontal="right" vertical="center"/>
    </xf>
    <xf numFmtId="188" fontId="15" fillId="0" borderId="19" xfId="36" applyNumberFormat="1" applyFont="1" applyBorder="1" applyAlignment="1">
      <alignment vertical="center"/>
    </xf>
    <xf numFmtId="188" fontId="15" fillId="0" borderId="19" xfId="36" applyNumberFormat="1" applyFont="1" applyBorder="1" applyAlignment="1">
      <alignment horizontal="left" vertical="center"/>
    </xf>
    <xf numFmtId="43" fontId="15" fillId="7" borderId="19" xfId="37" applyFont="1" applyFill="1" applyBorder="1" applyAlignment="1">
      <alignment vertical="center"/>
    </xf>
    <xf numFmtId="188" fontId="15" fillId="0" borderId="27" xfId="36" applyNumberFormat="1" applyFont="1" applyBorder="1" applyAlignment="1">
      <alignment vertical="center"/>
    </xf>
    <xf numFmtId="188" fontId="15" fillId="0" borderId="27" xfId="36" applyNumberFormat="1" applyFont="1" applyBorder="1" applyAlignment="1">
      <alignment horizontal="left" vertical="center"/>
    </xf>
    <xf numFmtId="43" fontId="15" fillId="0" borderId="27" xfId="36" applyNumberFormat="1" applyFont="1" applyBorder="1" applyAlignment="1">
      <alignment vertical="center"/>
    </xf>
    <xf numFmtId="188" fontId="15" fillId="0" borderId="24" xfId="36" applyNumberFormat="1" applyFont="1" applyBorder="1" applyAlignment="1">
      <alignment vertical="center"/>
    </xf>
    <xf numFmtId="188" fontId="15" fillId="0" borderId="24" xfId="36" applyNumberFormat="1" applyFont="1" applyBorder="1" applyAlignment="1">
      <alignment horizontal="left" vertical="center"/>
    </xf>
    <xf numFmtId="43" fontId="15" fillId="0" borderId="24" xfId="36" applyNumberFormat="1" applyFont="1" applyBorder="1" applyAlignment="1">
      <alignment vertical="center"/>
    </xf>
    <xf numFmtId="188" fontId="11" fillId="7" borderId="18" xfId="36" applyNumberFormat="1" applyFont="1" applyFill="1" applyBorder="1" applyAlignment="1">
      <alignment horizontal="center" vertical="center"/>
    </xf>
    <xf numFmtId="43" fontId="11" fillId="8" borderId="33" xfId="36" applyNumberFormat="1" applyFont="1" applyFill="1" applyBorder="1" applyAlignment="1">
      <alignment vertical="center"/>
    </xf>
    <xf numFmtId="188" fontId="11" fillId="7" borderId="33" xfId="36" applyNumberFormat="1" applyFont="1" applyFill="1" applyBorder="1" applyAlignment="1">
      <alignment vertical="center"/>
    </xf>
    <xf numFmtId="188" fontId="11" fillId="7" borderId="27" xfId="36" applyNumberFormat="1" applyFont="1" applyFill="1" applyBorder="1" applyAlignment="1">
      <alignment horizontal="center" vertical="center"/>
    </xf>
    <xf numFmtId="43" fontId="11" fillId="2" borderId="28" xfId="37" applyFont="1" applyFill="1" applyBorder="1" applyAlignment="1">
      <alignment vertical="center"/>
    </xf>
    <xf numFmtId="188" fontId="19" fillId="7" borderId="25" xfId="36" applyNumberFormat="1" applyFont="1" applyFill="1" applyBorder="1" applyAlignment="1">
      <alignment horizontal="center" vertical="center"/>
    </xf>
    <xf numFmtId="0" fontId="15" fillId="0" borderId="14" xfId="35" applyFont="1" applyBorder="1" applyAlignment="1">
      <alignment vertical="center"/>
    </xf>
    <xf numFmtId="188" fontId="11" fillId="7" borderId="16" xfId="36" quotePrefix="1" applyNumberFormat="1" applyFont="1" applyFill="1" applyBorder="1" applyAlignment="1">
      <alignment vertical="center"/>
    </xf>
    <xf numFmtId="43" fontId="15" fillId="0" borderId="0" xfId="35" applyNumberFormat="1" applyFont="1" applyAlignment="1">
      <alignment vertical="center"/>
    </xf>
    <xf numFmtId="188" fontId="15" fillId="7" borderId="0" xfId="36" applyNumberFormat="1" applyFont="1" applyFill="1" applyBorder="1" applyAlignment="1">
      <alignment vertical="center"/>
    </xf>
    <xf numFmtId="188" fontId="15" fillId="0" borderId="0" xfId="36" quotePrefix="1" applyNumberFormat="1" applyFont="1" applyBorder="1" applyAlignment="1">
      <alignment horizontal="left" vertical="center"/>
    </xf>
    <xf numFmtId="0" fontId="6" fillId="0" borderId="0" xfId="35" applyFont="1" applyAlignment="1">
      <alignment horizontal="left" vertical="center"/>
    </xf>
    <xf numFmtId="43" fontId="6" fillId="0" borderId="0" xfId="37" applyFont="1" applyFill="1" applyBorder="1" applyAlignment="1">
      <alignment horizontal="left" vertical="center"/>
    </xf>
    <xf numFmtId="188" fontId="15" fillId="11" borderId="4" xfId="36" quotePrefix="1" applyNumberFormat="1" applyFont="1" applyFill="1" applyBorder="1" applyAlignment="1">
      <alignment horizontal="left" vertical="center"/>
    </xf>
    <xf numFmtId="189" fontId="15" fillId="3" borderId="4" xfId="0" applyNumberFormat="1" applyFont="1" applyFill="1" applyBorder="1" applyAlignment="1">
      <alignment horizontal="left" vertical="top"/>
    </xf>
    <xf numFmtId="43" fontId="15" fillId="3" borderId="11" xfId="1" applyFont="1" applyFill="1" applyBorder="1" applyAlignment="1">
      <alignment horizontal="left" vertical="top"/>
    </xf>
    <xf numFmtId="189" fontId="20" fillId="3" borderId="4" xfId="0" applyNumberFormat="1" applyFont="1" applyFill="1" applyBorder="1" applyAlignment="1">
      <alignment horizontal="left" vertical="top"/>
    </xf>
    <xf numFmtId="0" fontId="22" fillId="0" borderId="0" xfId="40"/>
    <xf numFmtId="0" fontId="23" fillId="0" borderId="42" xfId="38" applyFont="1" applyBorder="1" applyAlignment="1">
      <alignment vertical="center"/>
    </xf>
    <xf numFmtId="9" fontId="24" fillId="0" borderId="14" xfId="38" applyNumberFormat="1" applyFont="1" applyBorder="1" applyAlignment="1">
      <alignment horizontal="center" vertical="center"/>
    </xf>
    <xf numFmtId="43" fontId="6" fillId="0" borderId="0" xfId="39" applyFont="1" applyAlignment="1">
      <alignment vertical="center"/>
    </xf>
    <xf numFmtId="43" fontId="25" fillId="0" borderId="0" xfId="39" applyFont="1" applyAlignment="1">
      <alignment vertical="center"/>
    </xf>
    <xf numFmtId="43" fontId="26" fillId="0" borderId="0" xfId="39" applyFont="1" applyAlignment="1">
      <alignment horizontal="center" vertical="center"/>
    </xf>
    <xf numFmtId="43" fontId="29" fillId="0" borderId="15" xfId="39" applyFont="1" applyBorder="1" applyAlignment="1">
      <alignment vertical="center"/>
    </xf>
    <xf numFmtId="0" fontId="23" fillId="0" borderId="16" xfId="38" applyFont="1" applyBorder="1" applyAlignment="1">
      <alignment vertical="center"/>
    </xf>
    <xf numFmtId="0" fontId="24" fillId="7" borderId="18" xfId="38" applyFont="1" applyFill="1" applyBorder="1" applyAlignment="1">
      <alignment horizontal="center" vertical="center"/>
    </xf>
    <xf numFmtId="0" fontId="24" fillId="7" borderId="6" xfId="38" applyFont="1" applyFill="1" applyBorder="1" applyAlignment="1">
      <alignment horizontal="center" vertical="center"/>
    </xf>
    <xf numFmtId="43" fontId="30" fillId="0" borderId="0" xfId="39" applyFont="1" applyAlignment="1">
      <alignment horizontal="right" vertical="center"/>
    </xf>
    <xf numFmtId="190" fontId="6" fillId="14" borderId="38" xfId="39" applyNumberFormat="1" applyFont="1" applyFill="1" applyBorder="1" applyAlignment="1">
      <alignment vertical="center"/>
    </xf>
    <xf numFmtId="43" fontId="30" fillId="0" borderId="0" xfId="39" applyFont="1" applyAlignment="1">
      <alignment vertical="center"/>
    </xf>
    <xf numFmtId="0" fontId="24" fillId="7" borderId="25" xfId="38" applyFont="1" applyFill="1" applyBorder="1" applyAlignment="1">
      <alignment horizontal="center" vertical="center"/>
    </xf>
    <xf numFmtId="0" fontId="23" fillId="7" borderId="16" xfId="38" applyFont="1" applyFill="1" applyBorder="1" applyAlignment="1">
      <alignment vertical="center"/>
    </xf>
    <xf numFmtId="43" fontId="6" fillId="0" borderId="0" xfId="39" applyFont="1" applyAlignment="1">
      <alignment horizontal="right" vertical="center"/>
    </xf>
    <xf numFmtId="43" fontId="6" fillId="15" borderId="38" xfId="39" applyFont="1" applyFill="1" applyBorder="1" applyAlignment="1">
      <alignment vertical="center"/>
    </xf>
    <xf numFmtId="190" fontId="24" fillId="16" borderId="38" xfId="39" applyNumberFormat="1" applyFont="1" applyFill="1" applyBorder="1" applyAlignment="1">
      <alignment horizontal="right" vertical="center"/>
    </xf>
    <xf numFmtId="192" fontId="31" fillId="16" borderId="2" xfId="38" applyNumberFormat="1" applyFont="1" applyFill="1" applyBorder="1" applyAlignment="1">
      <alignment horizontal="center" vertical="center"/>
    </xf>
    <xf numFmtId="43" fontId="32" fillId="0" borderId="0" xfId="39" applyFont="1" applyAlignment="1">
      <alignment horizontal="right" vertical="center"/>
    </xf>
    <xf numFmtId="43" fontId="32" fillId="0" borderId="0" xfId="39" applyFont="1" applyFill="1" applyAlignment="1">
      <alignment vertical="center"/>
    </xf>
    <xf numFmtId="190" fontId="24" fillId="0" borderId="38" xfId="39" applyNumberFormat="1" applyFont="1" applyBorder="1" applyAlignment="1">
      <alignment vertical="center"/>
    </xf>
    <xf numFmtId="192" fontId="31" fillId="0" borderId="2" xfId="38" applyNumberFormat="1" applyFont="1" applyBorder="1" applyAlignment="1">
      <alignment horizontal="center" vertical="center"/>
    </xf>
    <xf numFmtId="43" fontId="33" fillId="0" borderId="0" xfId="39" applyFont="1" applyAlignment="1">
      <alignment horizontal="right" vertical="center"/>
    </xf>
    <xf numFmtId="192" fontId="24" fillId="0" borderId="2" xfId="38" applyNumberFormat="1" applyFont="1" applyBorder="1" applyAlignment="1">
      <alignment horizontal="center" vertical="center"/>
    </xf>
    <xf numFmtId="193" fontId="34" fillId="17" borderId="43" xfId="39" applyNumberFormat="1" applyFont="1" applyFill="1" applyBorder="1" applyAlignment="1">
      <alignment vertical="center"/>
    </xf>
    <xf numFmtId="194" fontId="25" fillId="0" borderId="0" xfId="39" applyNumberFormat="1" applyFont="1" applyAlignment="1">
      <alignment vertical="center"/>
    </xf>
    <xf numFmtId="43" fontId="33" fillId="0" borderId="44" xfId="39" applyFont="1" applyBorder="1" applyAlignment="1">
      <alignment vertical="center"/>
    </xf>
    <xf numFmtId="43" fontId="6" fillId="0" borderId="45" xfId="39" applyFont="1" applyBorder="1" applyAlignment="1">
      <alignment vertical="center"/>
    </xf>
    <xf numFmtId="192" fontId="24" fillId="0" borderId="46" xfId="38" applyNumberFormat="1" applyFont="1" applyBorder="1" applyAlignment="1">
      <alignment horizontal="center" vertical="center"/>
    </xf>
    <xf numFmtId="43" fontId="6" fillId="0" borderId="0" xfId="39" applyFont="1" applyBorder="1" applyAlignment="1">
      <alignment vertical="center"/>
    </xf>
    <xf numFmtId="43" fontId="6" fillId="0" borderId="49" xfId="39" applyFont="1" applyBorder="1" applyAlignment="1">
      <alignment vertical="center"/>
    </xf>
    <xf numFmtId="190" fontId="24" fillId="0" borderId="38" xfId="39" applyNumberFormat="1" applyFont="1" applyFill="1" applyBorder="1" applyAlignment="1">
      <alignment vertical="center"/>
    </xf>
    <xf numFmtId="190" fontId="24" fillId="18" borderId="38" xfId="39" applyNumberFormat="1" applyFont="1" applyFill="1" applyBorder="1" applyAlignment="1">
      <alignment vertical="center"/>
    </xf>
    <xf numFmtId="192" fontId="24" fillId="18" borderId="2" xfId="38" applyNumberFormat="1" applyFont="1" applyFill="1" applyBorder="1" applyAlignment="1">
      <alignment horizontal="center" vertical="center"/>
    </xf>
    <xf numFmtId="190" fontId="24" fillId="19" borderId="38" xfId="39" applyNumberFormat="1" applyFont="1" applyFill="1" applyBorder="1" applyAlignment="1">
      <alignment vertical="center"/>
    </xf>
    <xf numFmtId="192" fontId="24" fillId="19" borderId="2" xfId="38" applyNumberFormat="1" applyFont="1" applyFill="1" applyBorder="1" applyAlignment="1">
      <alignment horizontal="center" vertical="center"/>
    </xf>
    <xf numFmtId="190" fontId="6" fillId="19" borderId="38" xfId="39" applyNumberFormat="1" applyFont="1" applyFill="1" applyBorder="1" applyAlignment="1">
      <alignment vertical="center"/>
    </xf>
    <xf numFmtId="193" fontId="36" fillId="19" borderId="38" xfId="39" applyNumberFormat="1" applyFont="1" applyFill="1" applyBorder="1" applyAlignment="1">
      <alignment vertical="center"/>
    </xf>
    <xf numFmtId="193" fontId="36" fillId="20" borderId="38" xfId="39" applyNumberFormat="1" applyFont="1" applyFill="1" applyBorder="1" applyAlignment="1">
      <alignment vertical="center"/>
    </xf>
    <xf numFmtId="0" fontId="15" fillId="0" borderId="4" xfId="35" applyFont="1" applyBorder="1" applyAlignment="1">
      <alignment vertical="center"/>
    </xf>
    <xf numFmtId="43" fontId="38" fillId="0" borderId="0" xfId="37" applyFont="1" applyAlignment="1">
      <alignment horizontal="left" vertical="center"/>
    </xf>
    <xf numFmtId="43" fontId="39" fillId="0" borderId="3" xfId="0" applyNumberFormat="1" applyFont="1" applyBorder="1" applyAlignment="1">
      <alignment horizontal="left" vertical="top"/>
    </xf>
    <xf numFmtId="0" fontId="39" fillId="0" borderId="3" xfId="0" applyFont="1" applyBorder="1" applyAlignment="1">
      <alignment horizontal="center" vertical="top"/>
    </xf>
    <xf numFmtId="0" fontId="40" fillId="0" borderId="3" xfId="0" applyFont="1" applyBorder="1" applyAlignment="1">
      <alignment horizontal="left" vertical="top"/>
    </xf>
    <xf numFmtId="0" fontId="40" fillId="0" borderId="3" xfId="0" applyFont="1" applyBorder="1" applyAlignment="1">
      <alignment vertical="top"/>
    </xf>
    <xf numFmtId="43" fontId="40" fillId="0" borderId="3" xfId="1" applyFont="1" applyBorder="1" applyAlignment="1">
      <alignment vertical="top"/>
    </xf>
    <xf numFmtId="0" fontId="40" fillId="0" borderId="0" xfId="0" applyFont="1" applyAlignment="1">
      <alignment vertical="top"/>
    </xf>
    <xf numFmtId="43" fontId="39" fillId="0" borderId="4" xfId="0" applyNumberFormat="1" applyFont="1" applyBorder="1" applyAlignment="1">
      <alignment horizontal="left" vertical="top"/>
    </xf>
    <xf numFmtId="0" fontId="39" fillId="0" borderId="4" xfId="0" applyFont="1" applyBorder="1" applyAlignment="1">
      <alignment horizontal="center" vertical="top"/>
    </xf>
    <xf numFmtId="0" fontId="40" fillId="0" borderId="4" xfId="0" applyFont="1" applyBorder="1" applyAlignment="1">
      <alignment horizontal="left" vertical="top"/>
    </xf>
    <xf numFmtId="0" fontId="40" fillId="0" borderId="4" xfId="0" applyFont="1" applyBorder="1" applyAlignment="1">
      <alignment vertical="top"/>
    </xf>
    <xf numFmtId="43" fontId="40" fillId="0" borderId="4" xfId="1" applyFont="1" applyBorder="1" applyAlignment="1">
      <alignment vertical="top"/>
    </xf>
    <xf numFmtId="0" fontId="39" fillId="0" borderId="4" xfId="0" applyFont="1" applyBorder="1" applyAlignment="1">
      <alignment horizontal="left" vertical="top"/>
    </xf>
    <xf numFmtId="43" fontId="39" fillId="0" borderId="4" xfId="37" applyFont="1" applyFill="1" applyBorder="1" applyAlignment="1">
      <alignment horizontal="left" vertical="center"/>
    </xf>
    <xf numFmtId="0" fontId="39" fillId="0" borderId="4" xfId="0" applyFont="1" applyBorder="1" applyAlignment="1">
      <alignment vertical="top"/>
    </xf>
    <xf numFmtId="0" fontId="40" fillId="0" borderId="4" xfId="0" applyFont="1" applyBorder="1" applyAlignment="1">
      <alignment horizontal="right" vertical="top"/>
    </xf>
    <xf numFmtId="43" fontId="40" fillId="0" borderId="4" xfId="1" applyFont="1" applyBorder="1" applyAlignment="1">
      <alignment horizontal="right" vertical="top"/>
    </xf>
    <xf numFmtId="0" fontId="40" fillId="0" borderId="4" xfId="0" applyFont="1" applyBorder="1" applyAlignment="1">
      <alignment horizontal="center" vertical="top"/>
    </xf>
    <xf numFmtId="43" fontId="39" fillId="0" borderId="4" xfId="1" applyFont="1" applyBorder="1" applyAlignment="1">
      <alignment horizontal="right" vertical="top"/>
    </xf>
    <xf numFmtId="0" fontId="41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40" fillId="0" borderId="0" xfId="0" applyFont="1" applyAlignment="1">
      <alignment horizontal="right" vertical="center"/>
    </xf>
    <xf numFmtId="0" fontId="40" fillId="0" borderId="0" xfId="0" applyFont="1" applyAlignment="1">
      <alignment vertical="center"/>
    </xf>
    <xf numFmtId="43" fontId="40" fillId="0" borderId="0" xfId="1" applyFont="1" applyBorder="1" applyAlignment="1">
      <alignment horizontal="right" vertical="center"/>
    </xf>
    <xf numFmtId="0" fontId="40" fillId="0" borderId="0" xfId="0" applyFont="1" applyAlignment="1">
      <alignment horizontal="center" vertical="center"/>
    </xf>
    <xf numFmtId="43" fontId="40" fillId="0" borderId="0" xfId="1" applyFont="1" applyBorder="1" applyAlignment="1">
      <alignment vertical="center"/>
    </xf>
    <xf numFmtId="43" fontId="39" fillId="0" borderId="0" xfId="1" applyFont="1" applyBorder="1" applyAlignment="1">
      <alignment horizontal="right"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Alignment="1">
      <alignment vertical="top"/>
    </xf>
    <xf numFmtId="43" fontId="39" fillId="2" borderId="25" xfId="1" applyFont="1" applyFill="1" applyBorder="1" applyAlignment="1">
      <alignment horizontal="center" vertical="top"/>
    </xf>
    <xf numFmtId="43" fontId="39" fillId="2" borderId="16" xfId="1" applyFont="1" applyFill="1" applyBorder="1" applyAlignment="1">
      <alignment horizontal="center" vertical="top"/>
    </xf>
    <xf numFmtId="0" fontId="39" fillId="6" borderId="31" xfId="0" applyFont="1" applyFill="1" applyBorder="1" applyAlignment="1">
      <alignment horizontal="center" vertical="top"/>
    </xf>
    <xf numFmtId="0" fontId="39" fillId="4" borderId="4" xfId="0" quotePrefix="1" applyFont="1" applyFill="1" applyBorder="1" applyAlignment="1">
      <alignment horizontal="left" vertical="top"/>
    </xf>
    <xf numFmtId="43" fontId="39" fillId="6" borderId="31" xfId="1" applyFont="1" applyFill="1" applyBorder="1" applyAlignment="1">
      <alignment horizontal="right" vertical="top"/>
    </xf>
    <xf numFmtId="0" fontId="39" fillId="6" borderId="12" xfId="16" applyFont="1" applyFill="1" applyBorder="1" applyAlignment="1">
      <alignment vertical="top"/>
    </xf>
    <xf numFmtId="0" fontId="39" fillId="6" borderId="31" xfId="16" applyFont="1" applyFill="1" applyBorder="1" applyAlignment="1">
      <alignment vertical="top"/>
    </xf>
    <xf numFmtId="0" fontId="39" fillId="3" borderId="11" xfId="0" applyFont="1" applyFill="1" applyBorder="1" applyAlignment="1">
      <alignment horizontal="center" vertical="top"/>
    </xf>
    <xf numFmtId="189" fontId="39" fillId="3" borderId="4" xfId="0" applyNumberFormat="1" applyFont="1" applyFill="1" applyBorder="1" applyAlignment="1">
      <alignment horizontal="left" vertical="top"/>
    </xf>
    <xf numFmtId="0" fontId="39" fillId="3" borderId="4" xfId="0" quotePrefix="1" applyFont="1" applyFill="1" applyBorder="1" applyAlignment="1">
      <alignment horizontal="left" vertical="top"/>
    </xf>
    <xf numFmtId="43" fontId="39" fillId="3" borderId="11" xfId="1" applyFont="1" applyFill="1" applyBorder="1" applyAlignment="1">
      <alignment horizontal="right" vertical="top"/>
    </xf>
    <xf numFmtId="3" fontId="39" fillId="3" borderId="10" xfId="0" applyNumberFormat="1" applyFont="1" applyFill="1" applyBorder="1" applyAlignment="1">
      <alignment horizontal="center" vertical="top"/>
    </xf>
    <xf numFmtId="43" fontId="39" fillId="3" borderId="11" xfId="1" applyFont="1" applyFill="1" applyBorder="1" applyAlignment="1">
      <alignment horizontal="center" vertical="top"/>
    </xf>
    <xf numFmtId="43" fontId="39" fillId="3" borderId="11" xfId="1" applyFont="1" applyFill="1" applyBorder="1" applyAlignment="1">
      <alignment vertical="top"/>
    </xf>
    <xf numFmtId="43" fontId="39" fillId="3" borderId="11" xfId="1" applyFont="1" applyFill="1" applyBorder="1" applyAlignment="1">
      <alignment horizontal="left" vertical="top"/>
    </xf>
    <xf numFmtId="0" fontId="39" fillId="3" borderId="11" xfId="2" quotePrefix="1" applyFont="1" applyFill="1" applyBorder="1" applyAlignment="1">
      <alignment horizontal="center" vertical="top"/>
    </xf>
    <xf numFmtId="0" fontId="43" fillId="3" borderId="0" xfId="0" applyFont="1" applyFill="1" applyAlignment="1">
      <alignment vertical="top"/>
    </xf>
    <xf numFmtId="0" fontId="39" fillId="5" borderId="11" xfId="0" applyFont="1" applyFill="1" applyBorder="1" applyAlignment="1">
      <alignment horizontal="center" vertical="top"/>
    </xf>
    <xf numFmtId="43" fontId="39" fillId="5" borderId="11" xfId="1" applyFont="1" applyFill="1" applyBorder="1" applyAlignment="1">
      <alignment horizontal="right" vertical="top"/>
    </xf>
    <xf numFmtId="43" fontId="39" fillId="5" borderId="11" xfId="12" applyFont="1" applyFill="1" applyBorder="1" applyAlignment="1">
      <alignment horizontal="left" vertical="top"/>
    </xf>
    <xf numFmtId="43" fontId="39" fillId="5" borderId="11" xfId="1" applyFont="1" applyFill="1" applyBorder="1" applyAlignment="1">
      <alignment horizontal="left" vertical="top"/>
    </xf>
    <xf numFmtId="0" fontId="39" fillId="5" borderId="11" xfId="2" quotePrefix="1" applyFont="1" applyFill="1" applyBorder="1" applyAlignment="1">
      <alignment horizontal="center" vertical="top"/>
    </xf>
    <xf numFmtId="0" fontId="39" fillId="0" borderId="11" xfId="0" applyFont="1" applyBorder="1" applyAlignment="1">
      <alignment horizontal="center" vertical="top"/>
    </xf>
    <xf numFmtId="0" fontId="39" fillId="0" borderId="4" xfId="0" quotePrefix="1" applyFont="1" applyBorder="1" applyAlignment="1">
      <alignment horizontal="right" vertical="top"/>
    </xf>
    <xf numFmtId="43" fontId="39" fillId="0" borderId="11" xfId="1" applyFont="1" applyFill="1" applyBorder="1" applyAlignment="1">
      <alignment horizontal="right" vertical="top"/>
    </xf>
    <xf numFmtId="43" fontId="39" fillId="0" borderId="10" xfId="12" applyFont="1" applyFill="1" applyBorder="1" applyAlignment="1">
      <alignment horizontal="left" vertical="top"/>
    </xf>
    <xf numFmtId="43" fontId="39" fillId="0" borderId="11" xfId="1" applyFont="1" applyFill="1" applyBorder="1" applyAlignment="1">
      <alignment horizontal="left" vertical="top"/>
    </xf>
    <xf numFmtId="0" fontId="39" fillId="0" borderId="11" xfId="2" quotePrefix="1" applyFont="1" applyBorder="1" applyAlignment="1">
      <alignment horizontal="center" vertical="top"/>
    </xf>
    <xf numFmtId="0" fontId="39" fillId="6" borderId="11" xfId="0" applyFont="1" applyFill="1" applyBorder="1" applyAlignment="1">
      <alignment horizontal="center" vertical="top"/>
    </xf>
    <xf numFmtId="0" fontId="39" fillId="6" borderId="9" xfId="7" quotePrefix="1" applyFont="1" applyFill="1" applyBorder="1" applyAlignment="1">
      <alignment horizontal="left" vertical="top"/>
    </xf>
    <xf numFmtId="0" fontId="40" fillId="6" borderId="10" xfId="16" applyFont="1" applyFill="1" applyBorder="1" applyAlignment="1">
      <alignment vertical="top"/>
    </xf>
    <xf numFmtId="43" fontId="40" fillId="6" borderId="10" xfId="1" applyFont="1" applyFill="1" applyBorder="1" applyAlignment="1">
      <alignment horizontal="right" vertical="top"/>
    </xf>
    <xf numFmtId="43" fontId="40" fillId="6" borderId="10" xfId="1" applyFont="1" applyFill="1" applyBorder="1" applyAlignment="1">
      <alignment vertical="top"/>
    </xf>
    <xf numFmtId="0" fontId="40" fillId="6" borderId="11" xfId="16" applyFont="1" applyFill="1" applyBorder="1" applyAlignment="1">
      <alignment vertical="top"/>
    </xf>
    <xf numFmtId="0" fontId="39" fillId="3" borderId="9" xfId="7" quotePrefix="1" applyFont="1" applyFill="1" applyBorder="1" applyAlignment="1">
      <alignment horizontal="left" vertical="top"/>
    </xf>
    <xf numFmtId="0" fontId="40" fillId="3" borderId="10" xfId="16" applyFont="1" applyFill="1" applyBorder="1" applyAlignment="1">
      <alignment vertical="top"/>
    </xf>
    <xf numFmtId="43" fontId="40" fillId="3" borderId="10" xfId="1" applyFont="1" applyFill="1" applyBorder="1" applyAlignment="1">
      <alignment horizontal="right" vertical="top"/>
    </xf>
    <xf numFmtId="0" fontId="40" fillId="3" borderId="29" xfId="0" applyFont="1" applyFill="1" applyBorder="1" applyAlignment="1">
      <alignment horizontal="center" vertical="top" wrapText="1"/>
    </xf>
    <xf numFmtId="43" fontId="40" fillId="3" borderId="10" xfId="1" applyFont="1" applyFill="1" applyBorder="1" applyAlignment="1">
      <alignment horizontal="center" vertical="top"/>
    </xf>
    <xf numFmtId="43" fontId="40" fillId="3" borderId="29" xfId="1" applyFont="1" applyFill="1" applyBorder="1" applyAlignment="1">
      <alignment vertical="top" wrapText="1"/>
    </xf>
    <xf numFmtId="43" fontId="40" fillId="3" borderId="10" xfId="1" applyFont="1" applyFill="1" applyBorder="1" applyAlignment="1">
      <alignment vertical="top"/>
    </xf>
    <xf numFmtId="0" fontId="40" fillId="3" borderId="11" xfId="2" quotePrefix="1" applyFont="1" applyFill="1" applyBorder="1" applyAlignment="1">
      <alignment horizontal="center" vertical="top"/>
    </xf>
    <xf numFmtId="0" fontId="44" fillId="0" borderId="0" xfId="0" applyFont="1" applyAlignment="1">
      <alignment vertical="top"/>
    </xf>
    <xf numFmtId="0" fontId="40" fillId="3" borderId="10" xfId="0" applyFont="1" applyFill="1" applyBorder="1" applyAlignment="1">
      <alignment vertical="center"/>
    </xf>
    <xf numFmtId="43" fontId="45" fillId="3" borderId="11" xfId="1" applyFont="1" applyFill="1" applyBorder="1" applyAlignment="1">
      <alignment horizontal="right" vertical="top"/>
    </xf>
    <xf numFmtId="0" fontId="45" fillId="3" borderId="11" xfId="0" applyFont="1" applyFill="1" applyBorder="1" applyAlignment="1">
      <alignment horizontal="center" vertical="top"/>
    </xf>
    <xf numFmtId="43" fontId="45" fillId="3" borderId="10" xfId="1" applyFont="1" applyFill="1" applyBorder="1" applyAlignment="1">
      <alignment vertical="top"/>
    </xf>
    <xf numFmtId="43" fontId="45" fillId="3" borderId="10" xfId="1" applyFont="1" applyFill="1" applyBorder="1" applyAlignment="1">
      <alignment horizontal="center" vertical="top"/>
    </xf>
    <xf numFmtId="43" fontId="45" fillId="3" borderId="11" xfId="1" applyFont="1" applyFill="1" applyBorder="1" applyAlignment="1">
      <alignment vertical="top"/>
    </xf>
    <xf numFmtId="0" fontId="46" fillId="3" borderId="11" xfId="0" applyFont="1" applyFill="1" applyBorder="1" applyAlignment="1">
      <alignment horizontal="center"/>
    </xf>
    <xf numFmtId="43" fontId="40" fillId="3" borderId="4" xfId="1" applyFont="1" applyFill="1" applyBorder="1" applyAlignment="1">
      <alignment horizontal="right"/>
    </xf>
    <xf numFmtId="0" fontId="40" fillId="3" borderId="11" xfId="0" applyFont="1" applyFill="1" applyBorder="1" applyAlignment="1">
      <alignment horizontal="center"/>
    </xf>
    <xf numFmtId="43" fontId="40" fillId="0" borderId="10" xfId="1" applyFont="1" applyFill="1" applyBorder="1" applyAlignment="1"/>
    <xf numFmtId="43" fontId="40" fillId="3" borderId="10" xfId="1" applyFont="1" applyFill="1" applyBorder="1" applyAlignment="1"/>
    <xf numFmtId="43" fontId="40" fillId="3" borderId="10" xfId="1" applyFont="1" applyFill="1" applyBorder="1" applyAlignment="1">
      <alignment horizontal="center"/>
    </xf>
    <xf numFmtId="43" fontId="40" fillId="3" borderId="11" xfId="1" applyFont="1" applyFill="1" applyBorder="1"/>
    <xf numFmtId="43" fontId="40" fillId="0" borderId="11" xfId="1" applyFont="1" applyFill="1" applyBorder="1" applyAlignment="1">
      <alignment horizontal="right" vertical="top"/>
    </xf>
    <xf numFmtId="0" fontId="40" fillId="0" borderId="11" xfId="0" applyFont="1" applyBorder="1" applyAlignment="1">
      <alignment horizontal="center" vertical="top"/>
    </xf>
    <xf numFmtId="43" fontId="40" fillId="0" borderId="11" xfId="1" applyFont="1" applyFill="1" applyBorder="1" applyAlignment="1">
      <alignment vertical="top"/>
    </xf>
    <xf numFmtId="43" fontId="40" fillId="0" borderId="10" xfId="1" applyFont="1" applyFill="1" applyBorder="1" applyAlignment="1">
      <alignment vertical="top"/>
    </xf>
    <xf numFmtId="43" fontId="40" fillId="0" borderId="11" xfId="1" applyFont="1" applyFill="1" applyBorder="1" applyAlignment="1">
      <alignment horizontal="center" vertical="top"/>
    </xf>
    <xf numFmtId="43" fontId="44" fillId="0" borderId="11" xfId="37" applyFont="1" applyFill="1" applyBorder="1" applyAlignment="1">
      <alignment horizontal="right" vertical="center"/>
    </xf>
    <xf numFmtId="43" fontId="44" fillId="0" borderId="0" xfId="37" applyFont="1" applyAlignment="1">
      <alignment horizontal="left" vertical="center"/>
    </xf>
    <xf numFmtId="43" fontId="40" fillId="3" borderId="26" xfId="1" applyFont="1" applyFill="1" applyBorder="1" applyAlignment="1">
      <alignment horizontal="right"/>
    </xf>
    <xf numFmtId="43" fontId="40" fillId="3" borderId="20" xfId="1" applyFont="1" applyFill="1" applyBorder="1"/>
    <xf numFmtId="0" fontId="44" fillId="3" borderId="0" xfId="0" applyFont="1" applyFill="1" applyAlignment="1">
      <alignment vertical="top"/>
    </xf>
    <xf numFmtId="43" fontId="40" fillId="3" borderId="11" xfId="1" applyFont="1" applyFill="1" applyBorder="1" applyAlignment="1">
      <alignment horizontal="right"/>
    </xf>
    <xf numFmtId="0" fontId="40" fillId="0" borderId="11" xfId="2" quotePrefix="1" applyFont="1" applyBorder="1" applyAlignment="1">
      <alignment horizontal="center" vertical="top"/>
    </xf>
    <xf numFmtId="2" fontId="40" fillId="3" borderId="4" xfId="0" applyNumberFormat="1" applyFont="1" applyFill="1" applyBorder="1" applyAlignment="1">
      <alignment vertical="center"/>
    </xf>
    <xf numFmtId="43" fontId="40" fillId="3" borderId="11" xfId="1" applyFont="1" applyFill="1" applyBorder="1" applyAlignment="1">
      <alignment horizontal="center"/>
    </xf>
    <xf numFmtId="43" fontId="44" fillId="3" borderId="0" xfId="0" applyNumberFormat="1" applyFont="1" applyFill="1"/>
    <xf numFmtId="0" fontId="44" fillId="3" borderId="0" xfId="0" applyFont="1" applyFill="1"/>
    <xf numFmtId="0" fontId="40" fillId="5" borderId="37" xfId="0" applyFont="1" applyFill="1" applyBorder="1" applyAlignment="1">
      <alignment horizontal="right" vertical="top"/>
    </xf>
    <xf numFmtId="0" fontId="40" fillId="5" borderId="30" xfId="0" applyFont="1" applyFill="1" applyBorder="1" applyAlignment="1">
      <alignment horizontal="center" vertical="top" wrapText="1"/>
    </xf>
    <xf numFmtId="43" fontId="40" fillId="5" borderId="22" xfId="1" applyFont="1" applyFill="1" applyBorder="1" applyAlignment="1">
      <alignment horizontal="center" vertical="top"/>
    </xf>
    <xf numFmtId="187" fontId="40" fillId="5" borderId="30" xfId="0" applyNumberFormat="1" applyFont="1" applyFill="1" applyBorder="1" applyAlignment="1">
      <alignment vertical="top" wrapText="1"/>
    </xf>
    <xf numFmtId="43" fontId="40" fillId="5" borderId="37" xfId="12" quotePrefix="1" applyFont="1" applyFill="1" applyBorder="1" applyAlignment="1">
      <alignment horizontal="center" vertical="top" wrapText="1"/>
    </xf>
    <xf numFmtId="0" fontId="43" fillId="0" borderId="0" xfId="0" applyFont="1" applyAlignment="1">
      <alignment horizontal="right" vertical="top"/>
    </xf>
    <xf numFmtId="0" fontId="43" fillId="0" borderId="0" xfId="18" applyFont="1" applyAlignment="1">
      <alignment vertical="top"/>
    </xf>
    <xf numFmtId="0" fontId="47" fillId="0" borderId="0" xfId="0" applyFont="1" applyAlignment="1">
      <alignment vertical="top"/>
    </xf>
    <xf numFmtId="43" fontId="40" fillId="0" borderId="4" xfId="1" applyFont="1" applyFill="1" applyBorder="1" applyAlignment="1">
      <alignment horizontal="right" vertical="top"/>
    </xf>
    <xf numFmtId="0" fontId="40" fillId="3" borderId="4" xfId="0" applyFont="1" applyFill="1" applyBorder="1" applyAlignment="1">
      <alignment horizontal="right" vertical="center"/>
    </xf>
    <xf numFmtId="0" fontId="48" fillId="3" borderId="11" xfId="0" applyFont="1" applyFill="1" applyBorder="1" applyAlignment="1">
      <alignment horizontal="center" vertical="top"/>
    </xf>
    <xf numFmtId="0" fontId="49" fillId="3" borderId="4" xfId="0" applyFont="1" applyFill="1" applyBorder="1" applyAlignment="1">
      <alignment vertical="center"/>
    </xf>
    <xf numFmtId="0" fontId="49" fillId="3" borderId="10" xfId="0" applyFont="1" applyFill="1" applyBorder="1" applyAlignment="1">
      <alignment vertical="center"/>
    </xf>
    <xf numFmtId="0" fontId="50" fillId="3" borderId="11" xfId="0" applyFont="1" applyFill="1" applyBorder="1" applyAlignment="1">
      <alignment horizontal="center"/>
    </xf>
    <xf numFmtId="0" fontId="39" fillId="3" borderId="4" xfId="0" applyFont="1" applyFill="1" applyBorder="1" applyAlignment="1">
      <alignment vertical="center"/>
    </xf>
    <xf numFmtId="0" fontId="39" fillId="3" borderId="4" xfId="0" applyFont="1" applyFill="1" applyBorder="1" applyAlignment="1">
      <alignment horizontal="left" vertical="center"/>
    </xf>
    <xf numFmtId="43" fontId="10" fillId="0" borderId="0" xfId="37" applyFont="1" applyAlignment="1">
      <alignment vertical="center"/>
    </xf>
    <xf numFmtId="43" fontId="10" fillId="0" borderId="0" xfId="37" applyFont="1" applyAlignment="1">
      <alignment horizontal="center" vertical="center"/>
    </xf>
    <xf numFmtId="190" fontId="10" fillId="0" borderId="0" xfId="37" applyNumberFormat="1" applyFont="1" applyAlignment="1">
      <alignment vertical="center"/>
    </xf>
    <xf numFmtId="188" fontId="24" fillId="7" borderId="0" xfId="36" applyNumberFormat="1" applyFont="1" applyFill="1" applyBorder="1" applyAlignment="1">
      <alignment vertical="center"/>
    </xf>
    <xf numFmtId="188" fontId="52" fillId="7" borderId="0" xfId="36" quotePrefix="1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188" fontId="52" fillId="7" borderId="0" xfId="36" quotePrefix="1" applyNumberFormat="1" applyFont="1" applyFill="1" applyBorder="1" applyAlignment="1">
      <alignment vertical="center"/>
    </xf>
    <xf numFmtId="188" fontId="23" fillId="0" borderId="0" xfId="36" applyNumberFormat="1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188" fontId="23" fillId="7" borderId="0" xfId="36" applyNumberFormat="1" applyFont="1" applyFill="1" applyBorder="1" applyAlignment="1">
      <alignment horizontal="center" vertical="center"/>
    </xf>
    <xf numFmtId="188" fontId="23" fillId="0" borderId="0" xfId="36" applyNumberFormat="1" applyFont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53" fillId="4" borderId="7" xfId="0" applyFont="1" applyFill="1" applyBorder="1" applyAlignment="1">
      <alignment horizontal="left"/>
    </xf>
    <xf numFmtId="0" fontId="40" fillId="3" borderId="10" xfId="0" applyFont="1" applyFill="1" applyBorder="1" applyAlignment="1">
      <alignment vertical="center" wrapText="1"/>
    </xf>
    <xf numFmtId="17" fontId="35" fillId="0" borderId="47" xfId="38" quotePrefix="1" applyNumberFormat="1" applyFont="1" applyBorder="1" applyAlignment="1">
      <alignment horizontal="center" vertical="center"/>
    </xf>
    <xf numFmtId="17" fontId="35" fillId="0" borderId="48" xfId="38" quotePrefix="1" applyNumberFormat="1" applyFont="1" applyBorder="1" applyAlignment="1">
      <alignment horizontal="center" vertical="center"/>
    </xf>
    <xf numFmtId="0" fontId="21" fillId="13" borderId="39" xfId="38" applyFont="1" applyFill="1" applyBorder="1" applyAlignment="1">
      <alignment vertical="center"/>
    </xf>
    <xf numFmtId="0" fontId="21" fillId="13" borderId="40" xfId="38" applyFont="1" applyFill="1" applyBorder="1" applyAlignment="1">
      <alignment vertical="center"/>
    </xf>
    <xf numFmtId="43" fontId="21" fillId="13" borderId="39" xfId="39" applyFont="1" applyFill="1" applyBorder="1" applyAlignment="1">
      <alignment vertical="center"/>
    </xf>
    <xf numFmtId="43" fontId="21" fillId="13" borderId="40" xfId="39" applyFont="1" applyFill="1" applyBorder="1" applyAlignment="1">
      <alignment vertical="center"/>
    </xf>
    <xf numFmtId="43" fontId="21" fillId="13" borderId="41" xfId="39" applyFont="1" applyFill="1" applyBorder="1" applyAlignment="1">
      <alignment vertical="center"/>
    </xf>
    <xf numFmtId="43" fontId="21" fillId="7" borderId="0" xfId="39" applyFont="1" applyFill="1" applyBorder="1" applyAlignment="1">
      <alignment horizontal="center" vertical="center"/>
    </xf>
    <xf numFmtId="43" fontId="26" fillId="0" borderId="0" xfId="39" applyFont="1" applyAlignment="1">
      <alignment vertical="center"/>
    </xf>
    <xf numFmtId="43" fontId="24" fillId="0" borderId="42" xfId="39" applyFont="1" applyBorder="1" applyAlignment="1">
      <alignment horizontal="center" vertical="center"/>
    </xf>
    <xf numFmtId="43" fontId="24" fillId="0" borderId="0" xfId="39" applyFont="1" applyBorder="1" applyAlignment="1">
      <alignment horizontal="center" vertical="center"/>
    </xf>
    <xf numFmtId="188" fontId="11" fillId="7" borderId="18" xfId="36" applyNumberFormat="1" applyFont="1" applyFill="1" applyBorder="1" applyAlignment="1">
      <alignment horizontal="center" vertical="center"/>
    </xf>
    <xf numFmtId="188" fontId="11" fillId="7" borderId="27" xfId="36" applyNumberFormat="1" applyFont="1" applyFill="1" applyBorder="1" applyAlignment="1">
      <alignment horizontal="center" vertical="center"/>
    </xf>
    <xf numFmtId="188" fontId="11" fillId="7" borderId="25" xfId="36" applyNumberFormat="1" applyFont="1" applyFill="1" applyBorder="1" applyAlignment="1">
      <alignment horizontal="center" vertical="center"/>
    </xf>
    <xf numFmtId="188" fontId="11" fillId="7" borderId="15" xfId="36" quotePrefix="1" applyNumberFormat="1" applyFont="1" applyFill="1" applyBorder="1" applyAlignment="1">
      <alignment horizontal="left" vertical="center"/>
    </xf>
    <xf numFmtId="188" fontId="11" fillId="7" borderId="17" xfId="36" quotePrefix="1" applyNumberFormat="1" applyFont="1" applyFill="1" applyBorder="1" applyAlignment="1">
      <alignment horizontal="left" vertical="center"/>
    </xf>
    <xf numFmtId="188" fontId="11" fillId="0" borderId="0" xfId="36" applyNumberFormat="1" applyFont="1" applyAlignment="1">
      <alignment horizontal="left" vertical="center"/>
    </xf>
    <xf numFmtId="188" fontId="13" fillId="0" borderId="0" xfId="36" applyNumberFormat="1" applyFont="1" applyAlignment="1">
      <alignment horizontal="center" vertical="center"/>
    </xf>
    <xf numFmtId="188" fontId="14" fillId="0" borderId="0" xfId="36" applyNumberFormat="1" applyFont="1" applyAlignment="1">
      <alignment horizontal="center" vertical="center"/>
    </xf>
    <xf numFmtId="188" fontId="11" fillId="12" borderId="18" xfId="36" applyNumberFormat="1" applyFont="1" applyFill="1" applyBorder="1" applyAlignment="1">
      <alignment horizontal="center" vertical="center"/>
    </xf>
    <xf numFmtId="0" fontId="11" fillId="12" borderId="25" xfId="35" applyFont="1" applyFill="1" applyBorder="1" applyAlignment="1">
      <alignment horizontal="center" vertical="center"/>
    </xf>
    <xf numFmtId="188" fontId="11" fillId="12" borderId="25" xfId="36" applyNumberFormat="1" applyFont="1" applyFill="1" applyBorder="1" applyAlignment="1">
      <alignment horizontal="center" vertical="center"/>
    </xf>
    <xf numFmtId="188" fontId="52" fillId="7" borderId="0" xfId="36" quotePrefix="1" applyNumberFormat="1" applyFont="1" applyFill="1" applyBorder="1" applyAlignment="1">
      <alignment horizontal="center" vertical="center"/>
    </xf>
    <xf numFmtId="188" fontId="52" fillId="7" borderId="0" xfId="36" quotePrefix="1" applyNumberFormat="1" applyFont="1" applyFill="1" applyBorder="1" applyAlignment="1">
      <alignment horizontal="left" vertical="center"/>
    </xf>
    <xf numFmtId="188" fontId="14" fillId="7" borderId="0" xfId="36" applyNumberFormat="1" applyFont="1" applyFill="1" applyAlignment="1">
      <alignment horizontal="center"/>
    </xf>
    <xf numFmtId="188" fontId="17" fillId="9" borderId="18" xfId="36" applyNumberFormat="1" applyFont="1" applyFill="1" applyBorder="1" applyAlignment="1">
      <alignment horizontal="center" vertical="center"/>
    </xf>
    <xf numFmtId="0" fontId="17" fillId="9" borderId="25" xfId="35" applyFont="1" applyFill="1" applyBorder="1" applyAlignment="1">
      <alignment vertical="center"/>
    </xf>
    <xf numFmtId="188" fontId="17" fillId="9" borderId="25" xfId="36" applyNumberFormat="1" applyFont="1" applyFill="1" applyBorder="1" applyAlignment="1">
      <alignment horizontal="center" vertical="center"/>
    </xf>
    <xf numFmtId="188" fontId="11" fillId="0" borderId="5" xfId="36" applyNumberFormat="1" applyFont="1" applyBorder="1" applyAlignment="1">
      <alignment horizontal="right"/>
    </xf>
    <xf numFmtId="188" fontId="11" fillId="0" borderId="6" xfId="36" applyNumberFormat="1" applyFont="1" applyBorder="1" applyAlignment="1">
      <alignment horizontal="right"/>
    </xf>
    <xf numFmtId="0" fontId="15" fillId="0" borderId="0" xfId="35" applyFont="1" applyAlignment="1">
      <alignment horizontal="center"/>
    </xf>
    <xf numFmtId="188" fontId="15" fillId="0" borderId="0" xfId="36" applyNumberFormat="1" applyFont="1" applyAlignment="1">
      <alignment horizontal="center"/>
    </xf>
    <xf numFmtId="43" fontId="10" fillId="0" borderId="0" xfId="37" applyFont="1" applyAlignment="1">
      <alignment vertical="center"/>
    </xf>
    <xf numFmtId="0" fontId="39" fillId="5" borderId="9" xfId="0" quotePrefix="1" applyFont="1" applyFill="1" applyBorder="1" applyAlignment="1">
      <alignment horizontal="right" vertical="top"/>
    </xf>
    <xf numFmtId="0" fontId="39" fillId="5" borderId="10" xfId="0" quotePrefix="1" applyFont="1" applyFill="1" applyBorder="1" applyAlignment="1">
      <alignment horizontal="right" vertical="top"/>
    </xf>
    <xf numFmtId="0" fontId="39" fillId="5" borderId="21" xfId="7" quotePrefix="1" applyFont="1" applyFill="1" applyBorder="1" applyAlignment="1">
      <alignment horizontal="right" vertical="top"/>
    </xf>
    <xf numFmtId="0" fontId="39" fillId="5" borderId="22" xfId="7" quotePrefix="1" applyFont="1" applyFill="1" applyBorder="1" applyAlignment="1">
      <alignment horizontal="right" vertical="top"/>
    </xf>
    <xf numFmtId="43" fontId="37" fillId="0" borderId="0" xfId="37" applyFont="1" applyBorder="1" applyAlignment="1">
      <alignment horizontal="center" vertical="center"/>
    </xf>
    <xf numFmtId="0" fontId="39" fillId="2" borderId="34" xfId="0" applyFont="1" applyFill="1" applyBorder="1" applyAlignment="1">
      <alignment horizontal="center" vertical="top"/>
    </xf>
    <xf numFmtId="0" fontId="39" fillId="2" borderId="25" xfId="0" applyFont="1" applyFill="1" applyBorder="1" applyAlignment="1">
      <alignment horizontal="center" vertical="top"/>
    </xf>
    <xf numFmtId="0" fontId="39" fillId="2" borderId="35" xfId="0" applyFont="1" applyFill="1" applyBorder="1" applyAlignment="1">
      <alignment horizontal="center" vertical="top"/>
    </xf>
    <xf numFmtId="0" fontId="39" fillId="2" borderId="36" xfId="0" applyFont="1" applyFill="1" applyBorder="1" applyAlignment="1">
      <alignment horizontal="center" vertical="top"/>
    </xf>
    <xf numFmtId="0" fontId="39" fillId="2" borderId="15" xfId="0" applyFont="1" applyFill="1" applyBorder="1" applyAlignment="1">
      <alignment horizontal="center" vertical="top"/>
    </xf>
    <xf numFmtId="0" fontId="39" fillId="2" borderId="17" xfId="0" applyFont="1" applyFill="1" applyBorder="1" applyAlignment="1">
      <alignment horizontal="center" vertical="top"/>
    </xf>
    <xf numFmtId="43" fontId="39" fillId="2" borderId="34" xfId="1" applyFont="1" applyFill="1" applyBorder="1" applyAlignment="1">
      <alignment horizontal="right" vertical="top"/>
    </xf>
    <xf numFmtId="43" fontId="39" fillId="2" borderId="25" xfId="1" applyFont="1" applyFill="1" applyBorder="1" applyAlignment="1">
      <alignment horizontal="right" vertical="top"/>
    </xf>
    <xf numFmtId="43" fontId="39" fillId="2" borderId="1" xfId="1" applyFont="1" applyFill="1" applyBorder="1" applyAlignment="1">
      <alignment horizontal="center" vertical="top"/>
    </xf>
    <xf numFmtId="43" fontId="39" fillId="2" borderId="2" xfId="1" applyFont="1" applyFill="1" applyBorder="1" applyAlignment="1">
      <alignment horizontal="center" vertical="top"/>
    </xf>
    <xf numFmtId="43" fontId="39" fillId="2" borderId="34" xfId="1" applyFont="1" applyFill="1" applyBorder="1" applyAlignment="1">
      <alignment horizontal="center" vertical="top"/>
    </xf>
    <xf numFmtId="43" fontId="39" fillId="2" borderId="25" xfId="1" applyFont="1" applyFill="1" applyBorder="1" applyAlignment="1">
      <alignment horizontal="center" vertical="top"/>
    </xf>
    <xf numFmtId="0" fontId="39" fillId="2" borderId="27" xfId="0" applyFont="1" applyFill="1" applyBorder="1" applyAlignment="1">
      <alignment horizontal="center" vertical="top"/>
    </xf>
  </cellXfs>
  <cellStyles count="41">
    <cellStyle name="0,0_x000d__x000a_NA_x000d__x000a_ 2 2" xfId="22"/>
    <cellStyle name="Comma" xfId="1" builtinId="3"/>
    <cellStyle name="Comma 10 2" xfId="25"/>
    <cellStyle name="Comma 10 2 2" xfId="34"/>
    <cellStyle name="Comma 2" xfId="6"/>
    <cellStyle name="Comma 2 2 2" xfId="23"/>
    <cellStyle name="Comma 2 4" xfId="8"/>
    <cellStyle name="Comma 2 9" xfId="15"/>
    <cellStyle name="Comma 21" xfId="17"/>
    <cellStyle name="Comma 3" xfId="27"/>
    <cellStyle name="Comma 3 2 2" xfId="9"/>
    <cellStyle name="Comma 3 2 3" xfId="20"/>
    <cellStyle name="Comma 3 3 2" xfId="13"/>
    <cellStyle name="Comma 3 4" xfId="12"/>
    <cellStyle name="Comma 4" xfId="32"/>
    <cellStyle name="Comma 6" xfId="11"/>
    <cellStyle name="Comma 88" xfId="26"/>
    <cellStyle name="Normal" xfId="0" builtinId="0"/>
    <cellStyle name="Normal 15" xfId="7"/>
    <cellStyle name="Normal 15 2" xfId="10"/>
    <cellStyle name="Normal 2" xfId="24"/>
    <cellStyle name="Normal 2 4" xfId="18"/>
    <cellStyle name="Normal 3" xfId="31"/>
    <cellStyle name="Normal 3 2 2" xfId="21"/>
    <cellStyle name="Normal 85" xfId="19"/>
    <cellStyle name="Normal 88" xfId="16"/>
    <cellStyle name="เครื่องหมายจุลภาค 14" xfId="14"/>
    <cellStyle name="เครื่องหมายจุลภาค 2 2" xfId="4"/>
    <cellStyle name="เครื่องหมายจุลภาค 2 3" xfId="33"/>
    <cellStyle name="เครื่องหมายจุลภาค 3" xfId="5"/>
    <cellStyle name="เครื่องหมายจุลภาค 5" xfId="30"/>
    <cellStyle name="เครื่องหมายจุลภาค_NEW คำนวณ Factor- F 2" xfId="39"/>
    <cellStyle name="เครื่องหมายสกุลเงิน [0]_PERSONAL" xfId="36"/>
    <cellStyle name="จุลภาค 2" xfId="29"/>
    <cellStyle name="จุลภาค 3" xfId="37"/>
    <cellStyle name="ปกติ 2" xfId="28"/>
    <cellStyle name="ปกติ 2 2" xfId="2"/>
    <cellStyle name="ปกติ 3" xfId="3"/>
    <cellStyle name="ปกติ 4" xfId="35"/>
    <cellStyle name="ปกติ 5" xfId="40"/>
    <cellStyle name="ปกติ_NEW คำนวณ Factor- F 2" xfId="38"/>
  </cellStyles>
  <dxfs count="0"/>
  <tableStyles count="0" defaultTableStyle="TableStyleMedium2" defaultPivotStyle="PivotStyleLight16"/>
  <colors>
    <mruColors>
      <color rgb="FFFF3300"/>
      <color rgb="FF0000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ll\msu%20&#3617;&#3617;%20&#3626;&#3634;&#3619;&#3588;&#3634;&#3617;\ANANTA\p0101109(&#3592;&#3640;&#3604;&#3605;&#3633;&#3604;5&#3649;&#3627;&#3656;&#3591;)\&#3592;&#3640;&#3604;&#3605;&#3633;&#3604;&#3619;&#3634;&#3617;&#3631;24_&#3585;&#3619;&#3640;&#3591;&#3648;&#3607;&#3614;&#3585;&#3619;&#3637;&#3601;&#3634;Cos001\Cost--Final\Cos001&#3619;&#3634;&#3617;&#3631;24_&#3585;&#3619;&#3640;&#3591;&#3648;&#3607;&#3614;&#3585;&#3619;&#3637;&#3601;&#3634;-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ll\msu%20&#3617;&#3617;%20&#3626;&#3634;&#3619;&#3588;&#3634;&#3617;\&#3612;&#3641;&#3657;&#3651;&#3594;&#3657;&#3607;&#3656;&#3634;&#3609;&#3629;&#3639;&#3656;&#3609;\&#3648;&#3593;&#3636;&#3604;-&#3648;&#3593;&#3636;&#3604;\P%200233\&#3648;&#3629;&#3585;&#3626;&#3634;&#3619;&#3611;&#3619;&#3632;&#3617;&#3634;&#3603;&#3619;&#3634;&#3588;&#363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uhii\&#3591;&#3634;&#3609;&#3611;&#3619;&#3632;&#3617;&#3634;&#3603;&#3585;&#3634;&#3619;\&#3591;&#3634;&#3609;&#3611;&#3619;&#3632;&#3617;&#3634;&#3603;&#3585;&#3634;&#3619;\&#3591;&#3634;&#3609;&#3607;&#3637;&#3656;&#3612;&#3656;&#3634;&#3609;&#3617;&#3634;\515%20%20The%20%20Brain%20(%20&#3648;&#3629;&#3585;&#3594;&#3609;%20)\BOQ%20B%20515\user\TIN\boq-&#3610;&#3633;&#3623;&#3627;&#3621;&#3623;&#3591;%20&#3623;&#3636;&#3621;&#3648;&#3621;&#35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ll\msu%20&#3617;&#3617;%20&#3626;&#3634;&#3619;&#3588;&#3634;&#3617;\ANANTA\p0789(&#3611;&#3619;&#3633;&#3610;&#3611;&#3619;&#3640;&#3591;&#3606;&#3609;&#3609;&#3619;&#3606;&#3652;&#3615;&#3631;)\Final_Cost\Cost_&#3626;&#3617;&#3640;&#3607;&#3619;&#3611;&#3619;&#3634;&#3585;&#3634;&#3619;V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ll\msu%20&#3617;&#3617;%20&#3626;&#3634;&#3619;&#3588;&#3634;&#3617;\BRDATA-2007\&#3609;&#3636;&#3605;&#3636;&#3608;&#3619;%20&#3609;&#3633;&#3609;&#3607;&#3614;&#3591;&#3624;&#3660;%20&#3626;&#3633;&#3617;&#3616;&#3634;&#3625;&#3618;&#3660;\&#3591;&#3634;&#3609;&#3611;&#3619;&#3632;&#3617;&#3641;&#3621;\&#3585;&#3619;&#3617;&#3608;&#3609;&#3634;&#3619;&#3633;&#3585;&#3625;&#3660;%20&#3650;&#3588;&#3619;&#3591;&#3586;&#3656;&#3634;&#3618;&#3623;&#3591;&#3649;&#3627;&#3623;&#3609;\finalcost_route9+&#3586;&#3618;&#3634;&#3618;&#3649;&#3592;&#3657;&#3591;-&#3649;&#3585;&#3657;&#3652;&#358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nukul\My%20Documents\&#3585;&#3619;&#3619;&#3617;&#3585;&#3634;&#3619;&#3585;&#3635;&#3627;&#3609;&#3604;&#3619;&#3634;&#3588;&#3634;&#3585;&#3621;&#3634;&#3591;%20&#3592;.&#3629;&#3640;&#3610;&#3621;\Documents%20and%20Settings\Administrator\My%20Documents\&#3626;&#3635;&#3648;&#3609;&#3634;&#3586;&#3629;&#3591;%20&#3619;&#3634;&#3588;&#3634;&#3585;&#3621;&#3634;&#3591;_&#3624;&#3634;&#3621;&#3611;&#3585;&#3588;&#3619;&#3629;&#3591;&#3626;&#3591;&#3586;&#3621;&#363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ersonal\sayun_kh_rmuti_ac_th\Documents\&#3648;&#3629;&#3585;&#3626;&#3634;&#3619;%20&#3617;&#3607;&#3619;%20(&#3607;&#3635;&#3649;&#3610;&#3610;)\&#3591;&#3634;&#3609;%20(RMUTI)\&#3624;&#3641;&#3609;&#3618;&#3660;%20&#3627;&#3609;&#3629;&#3591;&#3619;&#3632;&#3648;&#3623;&#3637;&#3618;&#3591;\&#3627;&#3621;&#3633;&#3591;&#3588;&#3634;&#3588;&#3621;&#3640;&#3617;&#3627;&#3617;&#3657;&#3629;&#3649;&#3611;&#3621;&#3591;%20&#3609;&#3623;&#3633;&#3605;&#3585;&#3619;&#3619;&#3617;&#3585;&#3634;&#3619;&#3648;&#3585;&#3625;&#3605;&#3619;\3%20&#3611;&#3619;&#3636;&#3617;&#3634;&#3603;&#3649;&#3621;&#3632;&#3619;&#3634;&#3588;&#3634;0\BOQ_&#3627;&#3621;&#3633;&#3591;&#3588;&#3634;&#3627;&#3617;&#3657;&#3629;&#3649;&#3611;&#3621;&#3591;&#3609;&#3623;&#3633;&#3605;&#3585;&#3619;&#3619;&#3617;%20&#3649;&#3585;&#3657;&#3652;&#3586;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รายการก่อสร้าง"/>
      <sheetName val="ปกCost"/>
      <sheetName val="สารบัญ"/>
      <sheetName val="กั้นหน้า"/>
      <sheetName val="สรุป1"/>
      <sheetName val="สรุป2"/>
      <sheetName val="Unitcost"/>
      <sheetName val="ค่าวัสดุ&amp;ค่าแรง"/>
      <sheetName val="กราฟทำงาน"/>
      <sheetName val="เวลาทำงาน"/>
      <sheetName val="อัตราทำงาน"/>
      <sheetName val="หา FACTOR F"/>
      <sheetName val="ตารางFACTOR Fทาง"/>
      <sheetName val="ตารางFACTOR Fสะพาน"/>
      <sheetName val="ตารางFACTOR Fอาคาร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สารบัญ"/>
      <sheetName val="ปะหน้า"/>
      <sheetName val="ปร5"/>
      <sheetName val="ปร4"/>
      <sheetName val="ปร4.1"/>
      <sheetName val="หา FACTOR F"/>
      <sheetName val="unitcost"/>
      <sheetName val="กราฟทำงาน"/>
      <sheetName val="Worktime"/>
      <sheetName val="อัตราทำงาน"/>
      <sheetName val="sorce"/>
      <sheetName val="ค่าเครื่องจักร"/>
      <sheetName val="ค่าขนส่ง"/>
      <sheetName val="สรุปOHCทาง"/>
      <sheetName val="สรุปOHCโครงสร้าง"/>
      <sheetName val="Factor ดิน"/>
      <sheetName val="สรุปค่าเครื่องจักร+อะไหล่สึกหรอ"/>
      <sheetName val="เริ่มต้น"/>
      <sheetName val="บทที่1"/>
      <sheetName val="DetailOHCโครงสร้าง"/>
      <sheetName val="ตารางขนส่ง"/>
      <sheetName val="วิธีคิดค่าขนส่ง"/>
      <sheetName val="Detailค่าเครื่องจักร"/>
      <sheetName val="บทที่3"/>
      <sheetName val="บทที่3(2)"/>
      <sheetName val="บทที่2(3)"/>
      <sheetName val="DetailOHCทาง"/>
      <sheetName val="จัดเครื่องจักรทาง"/>
      <sheetName val="อ้างอิง"/>
      <sheetName val="เอกสารหมายเลข 3 (1)"/>
      <sheetName val="2 (3)"/>
      <sheetName val="8"/>
      <sheetName val="คำนำ"/>
      <sheetName val="หัวเรื่อง"/>
      <sheetName val="ปก"/>
      <sheetName val="เอกสารสัมพันธ์"/>
      <sheetName val="ขั้นตอ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-บัวหลวง วิลเลจ"/>
      <sheetName val="I-slab"/>
      <sheetName val="OH"/>
      <sheetName val="analysis"/>
      <sheetName val="cover"/>
      <sheetName val="sum"/>
      <sheetName val="structure"/>
      <sheetName val="architech"/>
      <sheetName val="sanitary"/>
      <sheetName val="electric"/>
      <sheetName val="air"/>
      <sheetName val="furniture"/>
      <sheetName val="land"/>
      <sheetName val="lan scape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ข้อมูลทั่วไป"/>
      <sheetName val="INPUT"/>
      <sheetName val="สารบัญ"/>
      <sheetName val="ปะหน้า"/>
      <sheetName val="สารบัญหัวข้อการเบิกจ่าย"/>
      <sheetName val="ปร5"/>
      <sheetName val="ปร4"/>
      <sheetName val="ปร4-1"/>
      <sheetName val="ปร5 (เปรียบเทียบ)"/>
      <sheetName val="ปร4-1 (เปรียบเทียบ)"/>
      <sheetName val="หา FACTOR F"/>
      <sheetName val="ตารางFACTOR Fทาง"/>
      <sheetName val="ตารางFACTOR Fโครงสร้าง"/>
      <sheetName val="FACTOR - F"/>
      <sheetName val="unitcost"/>
      <sheetName val="กราฟทำงาน"/>
      <sheetName val="เวลาทำงาน (1)"/>
      <sheetName val="อัตราทำงาน"/>
      <sheetName val="แหล่งวัสดุ"/>
      <sheetName val="ค่าดำเนินการ"/>
      <sheetName val="ค่าขนส่ง 1"/>
      <sheetName val="ค่าขนส่ง 1(ต่อ)"/>
      <sheetName val="ดำเนินการ"/>
      <sheetName val="Factor ดิน"/>
      <sheetName val="bf"/>
      <sheetName val="boq-bf"/>
      <sheetName val="การคิดค่า"/>
      <sheetName val="ตารางขนส่ง"/>
      <sheetName val="ขนส่งพ่วง"/>
      <sheetName val="ขนส่งพ่วง(ต่อ)"/>
      <sheetName val="เริ่มต้น"/>
      <sheetName val="บทที่1"/>
      <sheetName val="บทที่2(1)"/>
      <sheetName val="วิธีคิดค่าขนส่ง"/>
      <sheetName val="Detailค่าเครื่องจักร"/>
      <sheetName val="สรุปค่าเครื่องจักร+อะไหล่สึกหรอ"/>
      <sheetName val="บทที่2(2)"/>
      <sheetName val="บทที่2(3)"/>
      <sheetName val="บทที่2(4)"/>
      <sheetName val="บทที่2(6)"/>
      <sheetName val="บทที่2(7)"/>
      <sheetName val="บทที่3"/>
      <sheetName val="บทที่3(2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lusion"/>
      <sheetName val="ค่าใช้จ่ายพิเศษ"/>
      <sheetName val="ค่าใช้จ่ายพิเศษ-1"/>
      <sheetName val="ปร5_12"/>
      <sheetName val="ปร4_12"/>
      <sheetName val="ปร4.1_12"/>
      <sheetName val="ปร5_9"/>
      <sheetName val="ปร4_9"/>
      <sheetName val="ปร5_jan"/>
      <sheetName val="ปร4_jang"/>
      <sheetName val="ปร5_อาคาร"/>
      <sheetName val="ปร4_อาคาร"/>
      <sheetName val="INPUT"/>
      <sheetName val="หา FACTORF"/>
      <sheetName val="unitcost"/>
      <sheetName val="กราฟทำงาน"/>
      <sheetName val="Worktime"/>
      <sheetName val="วัสดุ&amp;ค่าแรง"/>
      <sheetName val="สรุปOHCทาง"/>
      <sheetName val="DetailOHCทาง"/>
      <sheetName val="สรุปOHCโครงสร้าง"/>
      <sheetName val="DetailOHCโครงสร้าง"/>
      <sheetName val="อัตราทำงาน"/>
      <sheetName val="Factor ดิน"/>
      <sheetName val="ค่าขนส่ง"/>
      <sheetName val="ตารางขนส่ง"/>
      <sheetName val="ตารางFACTOR F อาคาร"/>
      <sheetName val="ตารางFACTOR Fทาง"/>
      <sheetName val="ตารางFACTOR Fสะพาน"/>
      <sheetName val="เริ่มต้น"/>
      <sheetName val="บทที่1"/>
      <sheetName val="วิธีคิดค่าขนส่ง"/>
      <sheetName val="Detailค่าเครื่องจักร"/>
      <sheetName val="บทที่3"/>
      <sheetName val="บทที่3(2)"/>
      <sheetName val="บทที่2(3)"/>
      <sheetName val="จัดเครื่องจักรทาง"/>
      <sheetName val="อ้างอิง"/>
      <sheetName val="ค่าเครื่องจักร"/>
      <sheetName val="สรุปค่าเครื่องจักร+อะไหล่สึกหรอ"/>
      <sheetName val="คำนำ"/>
      <sheetName val="หัวเรื่อง"/>
      <sheetName val="ปก"/>
      <sheetName val="เอกสารสัมพันธ์"/>
      <sheetName val="ขั้นตอน"/>
      <sheetName val="Infor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อาคาร"/>
      <sheetName val="ภูมิทัศน์"/>
      <sheetName val="เครื่องเสียง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X"/>
      <sheetName val="ผ่อง"/>
      <sheetName val="รายละเอียดค่าใช้จ่ายพิเศษ"/>
      <sheetName val="ปร.4"/>
      <sheetName val="ปร.5(ก)"/>
      <sheetName val="ปร.6"/>
      <sheetName val="ชื่อโครงการ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B5" t="str">
            <v>แบบเลขที่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C13"/>
  <sheetViews>
    <sheetView workbookViewId="0">
      <selection activeCell="B28" sqref="B28"/>
    </sheetView>
  </sheetViews>
  <sheetFormatPr defaultColWidth="7.125" defaultRowHeight="21.75" x14ac:dyDescent="0.2"/>
  <cols>
    <col min="1" max="1" width="48.875" style="68" customWidth="1"/>
    <col min="2" max="2" width="42.375" style="68" customWidth="1"/>
    <col min="3" max="3" width="46" style="68" customWidth="1"/>
    <col min="4" max="16384" width="7.125" style="68"/>
  </cols>
  <sheetData>
    <row r="2" spans="1:3" x14ac:dyDescent="0.2">
      <c r="A2" s="69" t="s">
        <v>70</v>
      </c>
    </row>
    <row r="3" spans="1:3" ht="22.9" customHeight="1" x14ac:dyDescent="0.2">
      <c r="A3" s="69"/>
    </row>
    <row r="4" spans="1:3" x14ac:dyDescent="0.2">
      <c r="A4" s="69" t="s">
        <v>38</v>
      </c>
      <c r="B4" s="68" t="s">
        <v>38</v>
      </c>
    </row>
    <row r="5" spans="1:3" x14ac:dyDescent="0.2">
      <c r="A5" s="69"/>
      <c r="B5" s="69" t="s">
        <v>37</v>
      </c>
    </row>
    <row r="6" spans="1:3" ht="9.9499999999999993" customHeight="1" x14ac:dyDescent="0.2">
      <c r="A6" s="69"/>
    </row>
    <row r="7" spans="1:3" x14ac:dyDescent="0.2">
      <c r="A7" s="68" t="s">
        <v>1</v>
      </c>
    </row>
    <row r="8" spans="1:3" ht="9.9499999999999993" customHeight="1" x14ac:dyDescent="0.2">
      <c r="A8" s="69"/>
    </row>
    <row r="9" spans="1:3" x14ac:dyDescent="0.2">
      <c r="A9" s="68" t="s">
        <v>166</v>
      </c>
    </row>
    <row r="10" spans="1:3" ht="9.9499999999999993" customHeight="1" x14ac:dyDescent="0.2">
      <c r="A10" s="69"/>
    </row>
    <row r="11" spans="1:3" x14ac:dyDescent="0.2">
      <c r="A11" s="68" t="s">
        <v>36</v>
      </c>
      <c r="C11" s="69"/>
    </row>
    <row r="12" spans="1:3" ht="9.9499999999999993" customHeight="1" x14ac:dyDescent="0.2">
      <c r="A12" s="69"/>
    </row>
    <row r="13" spans="1:3" x14ac:dyDescent="0.2">
      <c r="A13" s="68" t="s">
        <v>66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3"/>
  <sheetViews>
    <sheetView zoomScaleNormal="100" workbookViewId="0">
      <selection activeCell="K21" sqref="K21"/>
    </sheetView>
  </sheetViews>
  <sheetFormatPr defaultColWidth="8.875" defaultRowHeight="18.75" customHeight="1" x14ac:dyDescent="0.4"/>
  <cols>
    <col min="1" max="1" width="4.75" style="74" customWidth="1"/>
    <col min="2" max="2" width="21" style="74" customWidth="1"/>
    <col min="3" max="3" width="8.875" style="74"/>
    <col min="4" max="4" width="11.125" style="74" bestFit="1" customWidth="1"/>
    <col min="5" max="5" width="14.375" style="74" customWidth="1"/>
    <col min="6" max="6" width="32.375" style="74" bestFit="1" customWidth="1"/>
    <col min="7" max="16384" width="8.875" style="74"/>
  </cols>
  <sheetData>
    <row r="1" spans="2:7" ht="25.5" customHeight="1" thickBot="1" x14ac:dyDescent="0.45">
      <c r="B1" s="249" t="s">
        <v>39</v>
      </c>
      <c r="C1" s="250"/>
      <c r="D1" s="251" t="s">
        <v>40</v>
      </c>
      <c r="E1" s="252"/>
      <c r="F1" s="252"/>
      <c r="G1" s="253"/>
    </row>
    <row r="2" spans="2:7" ht="18.75" customHeight="1" x14ac:dyDescent="0.4">
      <c r="B2" s="75" t="s">
        <v>41</v>
      </c>
      <c r="C2" s="76">
        <v>0</v>
      </c>
      <c r="D2" s="77" t="s">
        <v>23</v>
      </c>
      <c r="E2" s="77"/>
      <c r="F2" s="77"/>
      <c r="G2" s="77"/>
    </row>
    <row r="3" spans="2:7" ht="21.75" customHeight="1" x14ac:dyDescent="0.4">
      <c r="B3" s="75" t="s">
        <v>42</v>
      </c>
      <c r="C3" s="76">
        <v>0</v>
      </c>
      <c r="D3" s="78" t="s">
        <v>23</v>
      </c>
      <c r="E3" s="254" t="s">
        <v>43</v>
      </c>
      <c r="F3" s="254"/>
      <c r="G3" s="77"/>
    </row>
    <row r="4" spans="2:7" ht="18.75" customHeight="1" x14ac:dyDescent="0.4">
      <c r="B4" s="75" t="s">
        <v>44</v>
      </c>
      <c r="C4" s="76">
        <v>7.0000000000000007E-2</v>
      </c>
      <c r="D4" s="77"/>
      <c r="E4" s="77"/>
      <c r="F4" s="77"/>
      <c r="G4" s="77"/>
    </row>
    <row r="5" spans="2:7" ht="18.75" customHeight="1" x14ac:dyDescent="0.4">
      <c r="B5" s="75" t="s">
        <v>45</v>
      </c>
      <c r="C5" s="76">
        <v>7.0000000000000007E-2</v>
      </c>
      <c r="D5" s="79" t="s">
        <v>46</v>
      </c>
      <c r="E5" s="255" t="s">
        <v>47</v>
      </c>
      <c r="F5" s="255"/>
      <c r="G5" s="77"/>
    </row>
    <row r="6" spans="2:7" ht="18.75" customHeight="1" thickBot="1" x14ac:dyDescent="0.45">
      <c r="B6" s="80"/>
      <c r="C6" s="81"/>
      <c r="D6" s="77"/>
      <c r="E6" s="77"/>
      <c r="F6" s="77"/>
      <c r="G6" s="77"/>
    </row>
    <row r="7" spans="2:7" ht="18.75" customHeight="1" thickTop="1" x14ac:dyDescent="0.4">
      <c r="B7" s="82" t="s">
        <v>10</v>
      </c>
      <c r="C7" s="83" t="s">
        <v>11</v>
      </c>
      <c r="D7" s="84" t="s">
        <v>48</v>
      </c>
      <c r="E7" s="111">
        <f>B11</f>
        <v>2000000</v>
      </c>
      <c r="F7" s="86" t="s">
        <v>49</v>
      </c>
      <c r="G7" s="77"/>
    </row>
    <row r="8" spans="2:7" ht="18.75" customHeight="1" thickBot="1" x14ac:dyDescent="0.45">
      <c r="B8" s="87" t="s">
        <v>50</v>
      </c>
      <c r="C8" s="88"/>
      <c r="D8" s="89" t="s">
        <v>51</v>
      </c>
      <c r="E8" s="90">
        <f>'ปร.4(ก) รวม9ชั้น'!J13</f>
        <v>0</v>
      </c>
      <c r="F8" s="77" t="s">
        <v>52</v>
      </c>
      <c r="G8" s="77"/>
    </row>
    <row r="9" spans="2:7" ht="18.75" customHeight="1" thickTop="1" x14ac:dyDescent="0.4">
      <c r="B9" s="91" t="s">
        <v>53</v>
      </c>
      <c r="C9" s="92">
        <v>1.3090999999999999</v>
      </c>
      <c r="D9" s="93" t="s">
        <v>54</v>
      </c>
      <c r="E9" s="85">
        <f>B12</f>
        <v>5000000</v>
      </c>
      <c r="F9" s="94" t="s">
        <v>55</v>
      </c>
      <c r="G9" s="77"/>
    </row>
    <row r="10" spans="2:7" ht="18.75" customHeight="1" x14ac:dyDescent="0.4">
      <c r="B10" s="95">
        <v>1000000</v>
      </c>
      <c r="C10" s="96">
        <v>1.3067</v>
      </c>
      <c r="D10" s="77"/>
      <c r="E10" s="77"/>
      <c r="F10" s="77"/>
      <c r="G10" s="77"/>
    </row>
    <row r="11" spans="2:7" ht="18.75" customHeight="1" x14ac:dyDescent="0.4">
      <c r="B11" s="95">
        <v>2000000</v>
      </c>
      <c r="C11" s="96">
        <v>1.3050999999999999</v>
      </c>
      <c r="D11" s="97" t="s">
        <v>56</v>
      </c>
      <c r="E11" s="112">
        <f>C11</f>
        <v>1.3050999999999999</v>
      </c>
      <c r="F11" s="77" t="s">
        <v>57</v>
      </c>
      <c r="G11" s="77"/>
    </row>
    <row r="12" spans="2:7" ht="18.75" customHeight="1" thickBot="1" x14ac:dyDescent="0.45">
      <c r="B12" s="95">
        <v>5000000</v>
      </c>
      <c r="C12" s="98">
        <v>1.302</v>
      </c>
      <c r="D12" s="97" t="s">
        <v>58</v>
      </c>
      <c r="E12" s="113">
        <f>C12</f>
        <v>1.302</v>
      </c>
      <c r="F12" s="77" t="s">
        <v>59</v>
      </c>
      <c r="G12" s="77"/>
    </row>
    <row r="13" spans="2:7" ht="18.75" customHeight="1" thickTop="1" thickBot="1" x14ac:dyDescent="0.45">
      <c r="B13" s="95">
        <v>10000000</v>
      </c>
      <c r="C13" s="98">
        <v>1.296</v>
      </c>
      <c r="D13" s="89" t="s">
        <v>46</v>
      </c>
      <c r="E13" s="99">
        <f>ROUND(E11-(((E11-E12)*(E8-E7))/(E9-E7)),4)</f>
        <v>1.3071999999999999</v>
      </c>
      <c r="F13" s="100" t="s">
        <v>60</v>
      </c>
      <c r="G13" s="77"/>
    </row>
    <row r="14" spans="2:7" ht="18.75" customHeight="1" thickTop="1" x14ac:dyDescent="0.4">
      <c r="B14" s="106">
        <v>15000000</v>
      </c>
      <c r="C14" s="98">
        <v>1.2611000000000001</v>
      </c>
      <c r="D14" s="97" t="s">
        <v>61</v>
      </c>
      <c r="E14" s="101">
        <f>SUM(E8*E13)</f>
        <v>0</v>
      </c>
      <c r="F14" s="100"/>
      <c r="G14" s="77"/>
    </row>
    <row r="15" spans="2:7" ht="18.75" customHeight="1" x14ac:dyDescent="0.4">
      <c r="B15" s="109">
        <v>20000000</v>
      </c>
      <c r="C15" s="110">
        <v>1.2535000000000001</v>
      </c>
      <c r="D15" s="77"/>
      <c r="E15" s="77"/>
      <c r="F15" s="77"/>
      <c r="G15" s="77"/>
    </row>
    <row r="16" spans="2:7" ht="18.75" customHeight="1" x14ac:dyDescent="0.4">
      <c r="B16" s="107">
        <v>25000000</v>
      </c>
      <c r="C16" s="108">
        <v>1.2264999999999999</v>
      </c>
      <c r="D16" s="256" t="s">
        <v>62</v>
      </c>
      <c r="E16" s="257"/>
      <c r="F16" s="257"/>
      <c r="G16" s="257"/>
    </row>
    <row r="17" spans="2:7" ht="18.75" customHeight="1" thickBot="1" x14ac:dyDescent="0.45">
      <c r="B17" s="95">
        <v>30000000</v>
      </c>
      <c r="C17" s="98">
        <v>1.2181</v>
      </c>
      <c r="D17" s="102"/>
      <c r="E17" s="102"/>
      <c r="F17" s="102"/>
      <c r="G17" s="102"/>
    </row>
    <row r="18" spans="2:7" ht="18.75" customHeight="1" x14ac:dyDescent="0.4">
      <c r="B18" s="95">
        <v>40000000</v>
      </c>
      <c r="C18" s="103">
        <v>1.2177</v>
      </c>
      <c r="D18" s="104"/>
      <c r="E18" s="104"/>
      <c r="F18" s="104"/>
      <c r="G18" s="104"/>
    </row>
    <row r="19" spans="2:7" ht="18.75" customHeight="1" x14ac:dyDescent="0.4">
      <c r="B19" s="95">
        <v>50000000</v>
      </c>
      <c r="C19" s="103">
        <v>1.2176</v>
      </c>
      <c r="D19" s="104"/>
      <c r="E19" s="104"/>
      <c r="F19" s="104"/>
      <c r="G19" s="104"/>
    </row>
    <row r="20" spans="2:7" ht="18.75" customHeight="1" x14ac:dyDescent="0.4">
      <c r="B20" s="95"/>
      <c r="C20" s="103"/>
      <c r="D20" s="104"/>
      <c r="E20" s="104"/>
      <c r="F20" s="104"/>
      <c r="G20" s="104"/>
    </row>
    <row r="21" spans="2:7" ht="18.75" customHeight="1" x14ac:dyDescent="0.4">
      <c r="B21" s="95"/>
      <c r="C21" s="103"/>
      <c r="D21" s="104"/>
      <c r="E21" s="104"/>
      <c r="F21" s="104"/>
      <c r="G21" s="104"/>
    </row>
    <row r="22" spans="2:7" ht="18.75" customHeight="1" thickBot="1" x14ac:dyDescent="0.45">
      <c r="B22" s="247" t="s">
        <v>63</v>
      </c>
      <c r="C22" s="248"/>
      <c r="D22" s="104"/>
      <c r="E22" s="104"/>
      <c r="F22" s="104"/>
      <c r="G22" s="104"/>
    </row>
    <row r="23" spans="2:7" ht="18.75" customHeight="1" x14ac:dyDescent="0.4">
      <c r="B23" s="105" t="s">
        <v>64</v>
      </c>
      <c r="C23" s="77"/>
      <c r="D23" s="77"/>
      <c r="E23" s="77"/>
      <c r="F23" s="77"/>
      <c r="G23" s="77"/>
    </row>
  </sheetData>
  <mergeCells count="6">
    <mergeCell ref="B22:C22"/>
    <mergeCell ref="B1:C1"/>
    <mergeCell ref="D1:G1"/>
    <mergeCell ref="E3:F3"/>
    <mergeCell ref="E5:F5"/>
    <mergeCell ref="D16:G1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showGridLines="0" view="pageBreakPreview" zoomScale="85" zoomScaleNormal="100" zoomScaleSheetLayoutView="85" workbookViewId="0">
      <selection activeCell="A26" sqref="A26:XFD36"/>
    </sheetView>
  </sheetViews>
  <sheetFormatPr defaultColWidth="6" defaultRowHeight="24" zeroHeight="1" x14ac:dyDescent="0.2"/>
  <cols>
    <col min="1" max="1" width="7.25" style="17" customWidth="1"/>
    <col min="2" max="2" width="47.125" style="17" customWidth="1"/>
    <col min="3" max="3" width="19.125" style="17" customWidth="1"/>
    <col min="4" max="4" width="14" style="17" customWidth="1"/>
    <col min="5" max="8" width="6" style="17"/>
    <col min="9" max="9" width="15.75" style="17" customWidth="1"/>
    <col min="10" max="16384" width="6" style="17"/>
  </cols>
  <sheetData>
    <row r="1" spans="1:4" ht="21" customHeight="1" x14ac:dyDescent="0.2">
      <c r="A1" s="15"/>
      <c r="B1" s="39" t="s">
        <v>32</v>
      </c>
      <c r="C1" s="264" t="s">
        <v>33</v>
      </c>
      <c r="D1" s="264"/>
    </row>
    <row r="2" spans="1:4" ht="21" customHeight="1" x14ac:dyDescent="0.2">
      <c r="A2" s="265" t="s">
        <v>0</v>
      </c>
      <c r="B2" s="265"/>
      <c r="C2" s="265"/>
      <c r="D2" s="265"/>
    </row>
    <row r="3" spans="1:4" ht="21" customHeight="1" x14ac:dyDescent="0.2">
      <c r="A3" s="40"/>
      <c r="B3" s="40"/>
      <c r="C3" s="40"/>
      <c r="D3" s="40"/>
    </row>
    <row r="4" spans="1:4" ht="21" customHeight="1" x14ac:dyDescent="0.2">
      <c r="A4" s="41" t="str">
        <f>ชื่อโครงการ!A2</f>
        <v>ชื่อโครงการ : ปรับปรุงระบบไฟฟ้าอาคารปฏิบัติการคณะวิทยาศาสตร์และศิลปศาสตร์</v>
      </c>
      <c r="B4" s="42"/>
      <c r="C4" s="42"/>
      <c r="D4" s="42"/>
    </row>
    <row r="5" spans="1:4" ht="21" customHeight="1" x14ac:dyDescent="0.2">
      <c r="A5" s="70" t="str">
        <f>ชื่อโครงการ!A11</f>
        <v>สถานที่ก่อสร้าง : 744 ถนนสุรนารายณ์ ตำบลในเมือง อำเภอเมืองนครราชสีมา จังหวัดนครราชสีมา</v>
      </c>
      <c r="B5" s="43"/>
      <c r="C5" s="43"/>
      <c r="D5" s="43"/>
    </row>
    <row r="6" spans="1:4" ht="21" customHeight="1" x14ac:dyDescent="0.2">
      <c r="A6" s="43" t="s">
        <v>34</v>
      </c>
      <c r="B6" s="43"/>
      <c r="C6" s="43"/>
      <c r="D6" s="43"/>
    </row>
    <row r="7" spans="1:4" ht="21" customHeight="1" x14ac:dyDescent="0.2">
      <c r="A7" s="43" t="str">
        <f>ชื่อโครงการ!A13</f>
        <v>หน่วยงานเจ้าของโครงการ : คณะวิทยาศาสตร์และศิลปศาสตร์  มหาวิทยาลัยเทคโนโลยีราชมงคลอีสาน</v>
      </c>
      <c r="B7" s="43"/>
      <c r="C7" s="43"/>
      <c r="D7" s="43"/>
    </row>
    <row r="8" spans="1:4" ht="21" customHeight="1" x14ac:dyDescent="0.2">
      <c r="A8" s="43" t="s">
        <v>71</v>
      </c>
      <c r="B8" s="43"/>
      <c r="C8" s="43"/>
      <c r="D8" s="43"/>
    </row>
    <row r="9" spans="1:4" ht="21" customHeight="1" x14ac:dyDescent="0.2">
      <c r="A9" s="44" t="str">
        <f>ชื่อโครงการ!A9</f>
        <v xml:space="preserve">คำนวณราคากลาง : โดยคณะกรรมการกำหนดราคากลาง  เมื่อวันที่ </v>
      </c>
      <c r="B9" s="45"/>
      <c r="C9" s="45"/>
      <c r="D9" s="45"/>
    </row>
    <row r="10" spans="1:4" ht="21" customHeight="1" thickBot="1" x14ac:dyDescent="0.25">
      <c r="A10" s="46"/>
      <c r="B10" s="46"/>
      <c r="C10" s="46"/>
      <c r="D10" s="47" t="s">
        <v>12</v>
      </c>
    </row>
    <row r="11" spans="1:4" ht="21" customHeight="1" thickTop="1" x14ac:dyDescent="0.2">
      <c r="A11" s="266" t="s">
        <v>2</v>
      </c>
      <c r="B11" s="266" t="s">
        <v>3</v>
      </c>
      <c r="C11" s="266" t="s">
        <v>4</v>
      </c>
      <c r="D11" s="266" t="s">
        <v>5</v>
      </c>
    </row>
    <row r="12" spans="1:4" ht="21" customHeight="1" thickBot="1" x14ac:dyDescent="0.25">
      <c r="A12" s="267"/>
      <c r="B12" s="267"/>
      <c r="C12" s="268"/>
      <c r="D12" s="267"/>
    </row>
    <row r="13" spans="1:4" ht="21" customHeight="1" thickTop="1" x14ac:dyDescent="0.2">
      <c r="A13" s="48">
        <v>1</v>
      </c>
      <c r="B13" s="49" t="str">
        <f>'ปร.5(ก)'!B13</f>
        <v>หมวดที่1 งานวิศวกรรมไฟฟ้า</v>
      </c>
      <c r="C13" s="50">
        <f>'ปร.5(ก)'!E27</f>
        <v>0</v>
      </c>
      <c r="D13" s="48"/>
    </row>
    <row r="14" spans="1:4" ht="21" customHeight="1" x14ac:dyDescent="0.55000000000000004">
      <c r="A14" s="48"/>
      <c r="B14" s="10"/>
      <c r="C14" s="50"/>
      <c r="D14" s="48"/>
    </row>
    <row r="15" spans="1:4" ht="21" customHeight="1" x14ac:dyDescent="0.2">
      <c r="A15" s="48"/>
      <c r="B15" s="49"/>
      <c r="C15" s="50"/>
      <c r="D15" s="48"/>
    </row>
    <row r="16" spans="1:4" ht="21" customHeight="1" x14ac:dyDescent="0.2">
      <c r="A16" s="48"/>
      <c r="B16" s="49"/>
      <c r="C16" s="50"/>
      <c r="D16" s="48"/>
    </row>
    <row r="17" spans="1:9" ht="21" customHeight="1" x14ac:dyDescent="0.2">
      <c r="A17" s="48"/>
      <c r="B17" s="49"/>
      <c r="C17" s="50"/>
      <c r="D17" s="48"/>
    </row>
    <row r="18" spans="1:9" ht="21" customHeight="1" x14ac:dyDescent="0.2">
      <c r="A18" s="48"/>
      <c r="B18" s="49"/>
      <c r="C18" s="50"/>
      <c r="D18" s="48"/>
    </row>
    <row r="19" spans="1:9" ht="21" customHeight="1" x14ac:dyDescent="0.2">
      <c r="A19" s="51"/>
      <c r="B19" s="52"/>
      <c r="C19" s="53"/>
      <c r="D19" s="51"/>
    </row>
    <row r="20" spans="1:9" ht="21" customHeight="1" thickBot="1" x14ac:dyDescent="0.25">
      <c r="A20" s="54"/>
      <c r="B20" s="55"/>
      <c r="C20" s="56"/>
      <c r="D20" s="54"/>
    </row>
    <row r="21" spans="1:9" ht="21" customHeight="1" thickTop="1" x14ac:dyDescent="0.2">
      <c r="A21" s="258" t="s">
        <v>6</v>
      </c>
      <c r="B21" s="57" t="s">
        <v>7</v>
      </c>
      <c r="C21" s="58">
        <f>SUM(C13:C20)</f>
        <v>0</v>
      </c>
      <c r="D21" s="59"/>
    </row>
    <row r="22" spans="1:9" ht="21" customHeight="1" thickBot="1" x14ac:dyDescent="0.25">
      <c r="A22" s="259"/>
      <c r="B22" s="60" t="s">
        <v>35</v>
      </c>
      <c r="C22" s="61">
        <f>SUM(C13:C20)</f>
        <v>0</v>
      </c>
      <c r="D22" s="62"/>
    </row>
    <row r="23" spans="1:9" ht="21" customHeight="1" thickTop="1" x14ac:dyDescent="0.2">
      <c r="A23" s="259"/>
      <c r="D23" s="63"/>
    </row>
    <row r="24" spans="1:9" ht="21" customHeight="1" thickBot="1" x14ac:dyDescent="0.25">
      <c r="A24" s="260"/>
      <c r="B24" s="261" t="str">
        <f>BAHTTEXT(C22)</f>
        <v>ศูนย์บาทถ้วน</v>
      </c>
      <c r="C24" s="262"/>
      <c r="D24" s="64"/>
      <c r="I24" s="65"/>
    </row>
    <row r="25" spans="1:9" ht="8.4499999999999993" customHeight="1" thickTop="1" x14ac:dyDescent="0.2">
      <c r="A25" s="66"/>
      <c r="B25" s="67"/>
      <c r="C25" s="16"/>
      <c r="D25" s="16"/>
      <c r="E25" s="16"/>
    </row>
    <row r="26" spans="1:9" ht="21" customHeight="1" x14ac:dyDescent="0.2">
      <c r="A26" s="263"/>
      <c r="B26" s="263"/>
      <c r="C26" s="15"/>
      <c r="D26" s="15"/>
      <c r="E26" s="16"/>
    </row>
    <row r="27" spans="1:9" ht="21" customHeight="1" x14ac:dyDescent="0.2">
      <c r="A27" s="18"/>
      <c r="B27" s="19"/>
      <c r="D27" s="20"/>
      <c r="E27" s="16"/>
    </row>
    <row r="28" spans="1:9" s="238" customFormat="1" ht="21" customHeight="1" x14ac:dyDescent="0.2">
      <c r="A28" s="236"/>
      <c r="B28" s="237"/>
      <c r="D28" s="239"/>
      <c r="E28" s="240"/>
    </row>
    <row r="29" spans="1:9" s="238" customFormat="1" x14ac:dyDescent="0.2">
      <c r="A29" s="239"/>
      <c r="B29" s="269"/>
      <c r="C29" s="269"/>
      <c r="D29" s="239"/>
      <c r="E29" s="240"/>
    </row>
    <row r="30" spans="1:9" s="238" customFormat="1" x14ac:dyDescent="0.2">
      <c r="A30" s="239"/>
      <c r="B30" s="269"/>
      <c r="C30" s="269"/>
      <c r="D30" s="239"/>
      <c r="E30" s="239"/>
      <c r="F30" s="239"/>
    </row>
    <row r="31" spans="1:9" s="238" customFormat="1" x14ac:dyDescent="0.2">
      <c r="A31" s="239"/>
      <c r="B31" s="269"/>
      <c r="C31" s="269"/>
      <c r="D31" s="239"/>
      <c r="E31" s="241"/>
    </row>
    <row r="32" spans="1:9" s="238" customFormat="1" ht="21" customHeight="1" x14ac:dyDescent="0.2">
      <c r="A32" s="242"/>
      <c r="B32" s="242"/>
      <c r="D32" s="242"/>
      <c r="E32" s="243"/>
    </row>
    <row r="33" spans="1:6" s="238" customFormat="1" ht="21" customHeight="1" x14ac:dyDescent="0.2">
      <c r="A33" s="244"/>
      <c r="B33" s="244"/>
      <c r="D33" s="244"/>
      <c r="E33" s="240"/>
    </row>
    <row r="34" spans="1:6" s="238" customFormat="1" x14ac:dyDescent="0.2">
      <c r="A34" s="269"/>
      <c r="B34" s="269"/>
      <c r="C34" s="270"/>
      <c r="D34" s="270"/>
      <c r="E34" s="240"/>
    </row>
    <row r="35" spans="1:6" s="238" customFormat="1" x14ac:dyDescent="0.2">
      <c r="A35" s="269"/>
      <c r="B35" s="269"/>
      <c r="C35" s="270"/>
      <c r="D35" s="270"/>
      <c r="E35" s="239"/>
      <c r="F35" s="239"/>
    </row>
    <row r="36" spans="1:6" s="238" customFormat="1" x14ac:dyDescent="0.2">
      <c r="A36" s="270"/>
      <c r="B36" s="270"/>
      <c r="C36" s="270"/>
      <c r="D36" s="270"/>
    </row>
    <row r="37" spans="1:6" ht="21" customHeight="1" x14ac:dyDescent="0.2">
      <c r="A37" s="20"/>
      <c r="B37" s="20"/>
      <c r="C37" s="20"/>
      <c r="D37" s="20"/>
      <c r="E37" s="20"/>
      <c r="F37" s="20"/>
    </row>
    <row r="38" spans="1:6" ht="21" customHeight="1" x14ac:dyDescent="0.2">
      <c r="A38" s="20"/>
      <c r="B38" s="20"/>
      <c r="C38" s="20"/>
      <c r="D38" s="20"/>
      <c r="E38" s="20"/>
      <c r="F38" s="20"/>
    </row>
    <row r="39" spans="1:6" ht="21" customHeight="1" x14ac:dyDescent="0.2">
      <c r="A39" s="21"/>
      <c r="B39" s="21"/>
      <c r="D39" s="21"/>
    </row>
    <row r="40" spans="1:6" ht="21" customHeight="1" x14ac:dyDescent="0.2"/>
    <row r="41" spans="1:6" ht="21" customHeight="1" x14ac:dyDescent="0.2"/>
    <row r="42" spans="1:6" ht="21" customHeight="1" x14ac:dyDescent="0.2"/>
    <row r="43" spans="1:6" ht="21" customHeight="1" x14ac:dyDescent="0.2"/>
    <row r="44" spans="1:6" ht="21" customHeight="1" x14ac:dyDescent="0.2"/>
    <row r="45" spans="1:6" ht="21" customHeight="1" x14ac:dyDescent="0.2"/>
    <row r="46" spans="1:6" ht="21" customHeight="1" x14ac:dyDescent="0.2"/>
    <row r="47" spans="1:6" ht="21" customHeight="1" x14ac:dyDescent="0.2"/>
    <row r="48" spans="1:6" ht="21" customHeight="1" x14ac:dyDescent="0.2"/>
    <row r="49" ht="21" customHeight="1" x14ac:dyDescent="0.2"/>
    <row r="50" ht="21" customHeight="1" x14ac:dyDescent="0.2"/>
    <row r="51" ht="21" customHeight="1" x14ac:dyDescent="0.2"/>
    <row r="52" ht="21" customHeight="1" x14ac:dyDescent="0.2"/>
    <row r="53" ht="21" customHeight="1" x14ac:dyDescent="0.2"/>
    <row r="54" ht="21" customHeight="1" x14ac:dyDescent="0.2"/>
    <row r="55" ht="21" customHeight="1" x14ac:dyDescent="0.2"/>
    <row r="56" ht="21" customHeight="1" x14ac:dyDescent="0.2"/>
    <row r="57" ht="21" customHeight="1" x14ac:dyDescent="0.2"/>
    <row r="58" ht="21" customHeight="1" x14ac:dyDescent="0.2"/>
    <row r="59" ht="21" customHeight="1" x14ac:dyDescent="0.2"/>
    <row r="60" ht="21" customHeight="1" x14ac:dyDescent="0.2"/>
    <row r="61" ht="21" customHeight="1" x14ac:dyDescent="0.2"/>
    <row r="62" ht="21" customHeight="1" x14ac:dyDescent="0.2"/>
    <row r="63" ht="21" customHeight="1" x14ac:dyDescent="0.2"/>
    <row r="64" ht="21" customHeight="1" x14ac:dyDescent="0.2"/>
    <row r="65" ht="21" customHeight="1" x14ac:dyDescent="0.2"/>
    <row r="66" ht="21" customHeight="1" x14ac:dyDescent="0.2"/>
    <row r="67" ht="21" customHeight="1" x14ac:dyDescent="0.2"/>
    <row r="68" ht="21" customHeight="1" x14ac:dyDescent="0.2"/>
    <row r="69" ht="21" customHeight="1" x14ac:dyDescent="0.2"/>
    <row r="70" ht="21" customHeight="1" x14ac:dyDescent="0.2"/>
    <row r="71" ht="21" customHeight="1" x14ac:dyDescent="0.2"/>
    <row r="72" ht="21" customHeight="1" x14ac:dyDescent="0.2"/>
    <row r="73" ht="21" customHeight="1" x14ac:dyDescent="0.2"/>
    <row r="74" ht="21" customHeight="1" x14ac:dyDescent="0.2"/>
    <row r="75" ht="21" customHeight="1" x14ac:dyDescent="0.2"/>
    <row r="76" ht="21" customHeight="1" x14ac:dyDescent="0.2"/>
    <row r="77" ht="21" customHeight="1" x14ac:dyDescent="0.2"/>
    <row r="78" ht="21" customHeight="1" x14ac:dyDescent="0.2"/>
    <row r="79" ht="21" customHeight="1" x14ac:dyDescent="0.2"/>
    <row r="80" ht="21" customHeight="1" x14ac:dyDescent="0.2"/>
    <row r="81" ht="21" customHeight="1" x14ac:dyDescent="0.2"/>
    <row r="82" ht="21" customHeight="1" x14ac:dyDescent="0.2"/>
    <row r="83" x14ac:dyDescent="0.2"/>
    <row r="84" x14ac:dyDescent="0.2"/>
  </sheetData>
  <mergeCells count="18">
    <mergeCell ref="A35:B35"/>
    <mergeCell ref="C35:D35"/>
    <mergeCell ref="A36:B36"/>
    <mergeCell ref="C36:D36"/>
    <mergeCell ref="B29:C29"/>
    <mergeCell ref="B30:C30"/>
    <mergeCell ref="B31:C31"/>
    <mergeCell ref="A34:B34"/>
    <mergeCell ref="C34:D34"/>
    <mergeCell ref="A21:A24"/>
    <mergeCell ref="B24:C24"/>
    <mergeCell ref="A26:B26"/>
    <mergeCell ref="C1:D1"/>
    <mergeCell ref="A2:D2"/>
    <mergeCell ref="A11:A12"/>
    <mergeCell ref="B11:B12"/>
    <mergeCell ref="C11:C12"/>
    <mergeCell ref="D11:D12"/>
  </mergeCells>
  <printOptions horizontalCentered="1"/>
  <pageMargins left="0.51181102362204722" right="0.51181102362204722" top="0.47244094488188981" bottom="0.39370078740157483" header="0.31496062992125984" footer="0.31496062992125984"/>
  <pageSetup paperSize="9" scale="96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1"/>
  <sheetViews>
    <sheetView showGridLines="0" view="pageBreakPreview" topLeftCell="A22" zoomScaleNormal="100" zoomScaleSheetLayoutView="100" workbookViewId="0">
      <selection activeCell="AC18" sqref="AC18"/>
    </sheetView>
  </sheetViews>
  <sheetFormatPr defaultColWidth="1.75" defaultRowHeight="24" zeroHeight="1" x14ac:dyDescent="0.55000000000000004"/>
  <cols>
    <col min="1" max="1" width="8.75" style="3" customWidth="1"/>
    <col min="2" max="2" width="32.75" style="3" customWidth="1"/>
    <col min="3" max="3" width="15.875" style="3" customWidth="1"/>
    <col min="4" max="4" width="9.125" style="3" customWidth="1"/>
    <col min="5" max="5" width="16.375" style="3" customWidth="1"/>
    <col min="6" max="6" width="9.625" style="3" customWidth="1"/>
    <col min="7" max="16384" width="1.75" style="3"/>
  </cols>
  <sheetData>
    <row r="1" spans="1:6" s="1" customFormat="1" ht="21" customHeight="1" x14ac:dyDescent="0.55000000000000004">
      <c r="E1" s="2" t="s">
        <v>65</v>
      </c>
      <c r="F1" s="2"/>
    </row>
    <row r="2" spans="1:6" ht="21" customHeight="1" x14ac:dyDescent="0.55000000000000004">
      <c r="A2" s="271" t="s">
        <v>8</v>
      </c>
      <c r="B2" s="271"/>
      <c r="C2" s="271"/>
      <c r="D2" s="271"/>
      <c r="E2" s="271"/>
      <c r="F2" s="271"/>
    </row>
    <row r="3" spans="1:6" ht="21" customHeight="1" x14ac:dyDescent="0.55000000000000004">
      <c r="A3" s="4" t="str">
        <f>ชื่อโครงการ!A4</f>
        <v>กลุ่มงาน : งานปรับปรุงอาคาร</v>
      </c>
      <c r="B3" s="4"/>
      <c r="C3" s="4"/>
      <c r="D3" s="4"/>
      <c r="E3" s="4"/>
      <c r="F3" s="4"/>
    </row>
    <row r="4" spans="1:6" s="17" customFormat="1" ht="21" customHeight="1" x14ac:dyDescent="0.2">
      <c r="A4" s="41" t="str">
        <f>ชื่อโครงการ!A2</f>
        <v>ชื่อโครงการ : ปรับปรุงระบบไฟฟ้าอาคารปฏิบัติการคณะวิทยาศาสตร์และศิลปศาสตร์</v>
      </c>
      <c r="B4" s="42"/>
      <c r="C4" s="42"/>
      <c r="D4" s="42"/>
      <c r="F4" s="114"/>
    </row>
    <row r="5" spans="1:6" ht="21" customHeight="1" x14ac:dyDescent="0.55000000000000004">
      <c r="A5" s="5" t="str">
        <f>ชื่อโครงการ!A11</f>
        <v>สถานที่ก่อสร้าง : 744 ถนนสุรนารายณ์ ตำบลในเมือง อำเภอเมืองนครราชสีมา จังหวัดนครราชสีมา</v>
      </c>
      <c r="B5" s="6"/>
      <c r="C5" s="6"/>
      <c r="D5" s="6"/>
      <c r="E5" s="6"/>
      <c r="F5" s="6"/>
    </row>
    <row r="6" spans="1:6" ht="21" customHeight="1" x14ac:dyDescent="0.55000000000000004">
      <c r="A6" s="6" t="str">
        <f>[7]ชื่อโครงการ!B5</f>
        <v>แบบเลขที่</v>
      </c>
      <c r="B6" s="6"/>
      <c r="C6" s="6"/>
      <c r="D6" s="6"/>
      <c r="E6" s="6"/>
      <c r="F6" s="6"/>
    </row>
    <row r="7" spans="1:6" ht="21" customHeight="1" x14ac:dyDescent="0.55000000000000004">
      <c r="A7" s="5" t="str">
        <f>ชื่อโครงการ!A13</f>
        <v>หน่วยงานเจ้าของโครงการ : คณะวิทยาศาสตร์และศิลปศาสตร์  มหาวิทยาลัยเทคโนโลยีราชมงคลอีสาน</v>
      </c>
      <c r="B7" s="6"/>
      <c r="C7" s="6"/>
      <c r="D7" s="6"/>
      <c r="E7" s="6"/>
      <c r="F7" s="6"/>
    </row>
    <row r="8" spans="1:6" ht="21" customHeight="1" x14ac:dyDescent="0.55000000000000004">
      <c r="A8" s="5" t="s">
        <v>159</v>
      </c>
      <c r="B8" s="6"/>
      <c r="C8" s="6"/>
      <c r="D8" s="6"/>
      <c r="E8" s="6"/>
      <c r="F8" s="6"/>
    </row>
    <row r="9" spans="1:6" ht="21" customHeight="1" x14ac:dyDescent="0.55000000000000004">
      <c r="A9" s="5" t="str">
        <f>ชื่อโครงการ!A9</f>
        <v xml:space="preserve">คำนวณราคากลาง : โดยคณะกรรมการกำหนดราคากลาง  เมื่อวันที่ </v>
      </c>
      <c r="B9" s="6"/>
      <c r="C9" s="6"/>
      <c r="D9" s="6"/>
      <c r="E9" s="6"/>
      <c r="F9" s="6"/>
    </row>
    <row r="10" spans="1:6" ht="21" customHeight="1" thickBot="1" x14ac:dyDescent="0.6">
      <c r="A10" s="7" t="s">
        <v>23</v>
      </c>
      <c r="B10" s="7" t="s">
        <v>23</v>
      </c>
      <c r="C10" s="8" t="s">
        <v>23</v>
      </c>
      <c r="D10" s="7" t="s">
        <v>23</v>
      </c>
      <c r="E10" s="8" t="s">
        <v>23</v>
      </c>
      <c r="F10" s="7" t="s">
        <v>12</v>
      </c>
    </row>
    <row r="11" spans="1:6" ht="21" customHeight="1" thickTop="1" x14ac:dyDescent="0.55000000000000004">
      <c r="A11" s="272" t="s">
        <v>2</v>
      </c>
      <c r="B11" s="272" t="s">
        <v>3</v>
      </c>
      <c r="C11" s="272" t="s">
        <v>10</v>
      </c>
      <c r="D11" s="272" t="s">
        <v>11</v>
      </c>
      <c r="E11" s="272" t="s">
        <v>4</v>
      </c>
      <c r="F11" s="272" t="s">
        <v>5</v>
      </c>
    </row>
    <row r="12" spans="1:6" ht="21" customHeight="1" thickBot="1" x14ac:dyDescent="0.6">
      <c r="A12" s="273"/>
      <c r="B12" s="273"/>
      <c r="C12" s="274"/>
      <c r="D12" s="273"/>
      <c r="E12" s="274"/>
      <c r="F12" s="273"/>
    </row>
    <row r="13" spans="1:6" ht="21" customHeight="1" thickTop="1" x14ac:dyDescent="0.55000000000000004">
      <c r="A13" s="12"/>
      <c r="B13" s="22" t="s">
        <v>158</v>
      </c>
      <c r="C13" s="23"/>
      <c r="D13" s="24"/>
      <c r="E13" s="25"/>
      <c r="F13" s="11"/>
    </row>
    <row r="14" spans="1:6" ht="21" customHeight="1" x14ac:dyDescent="0.55000000000000004">
      <c r="A14" s="12">
        <v>1</v>
      </c>
      <c r="B14" s="71" t="s">
        <v>69</v>
      </c>
      <c r="C14" s="72">
        <f>'ปร.4(ก) รวม9ชั้น'!J13</f>
        <v>0</v>
      </c>
      <c r="D14" s="24">
        <f>'ตาราง Factor'!E13</f>
        <v>1.3071999999999999</v>
      </c>
      <c r="E14" s="25">
        <f>C14*D14</f>
        <v>0</v>
      </c>
      <c r="F14" s="11"/>
    </row>
    <row r="15" spans="1:6" ht="21" customHeight="1" x14ac:dyDescent="0.55000000000000004">
      <c r="A15" s="9"/>
      <c r="B15" s="71"/>
      <c r="C15" s="72"/>
      <c r="D15" s="24"/>
      <c r="E15" s="25"/>
      <c r="F15" s="11" t="s">
        <v>23</v>
      </c>
    </row>
    <row r="16" spans="1:6" ht="21" customHeight="1" x14ac:dyDescent="0.55000000000000004">
      <c r="A16" s="9"/>
      <c r="B16" s="71"/>
      <c r="C16" s="72"/>
      <c r="D16" s="24"/>
      <c r="E16" s="25"/>
      <c r="F16" s="11"/>
    </row>
    <row r="17" spans="1:24" ht="21" customHeight="1" x14ac:dyDescent="0.55000000000000004">
      <c r="A17" s="12"/>
      <c r="B17" s="71"/>
      <c r="C17" s="72"/>
      <c r="D17" s="24"/>
      <c r="E17" s="25"/>
      <c r="F17" s="11"/>
    </row>
    <row r="18" spans="1:24" ht="21" customHeight="1" x14ac:dyDescent="0.55000000000000004">
      <c r="A18" s="12"/>
      <c r="B18" s="73"/>
      <c r="C18" s="72"/>
      <c r="D18" s="24"/>
      <c r="E18" s="25"/>
      <c r="F18" s="11"/>
    </row>
    <row r="19" spans="1:24" ht="21" customHeight="1" x14ac:dyDescent="0.55000000000000004">
      <c r="A19" s="12"/>
      <c r="B19" s="71"/>
      <c r="C19" s="72"/>
      <c r="D19" s="24"/>
      <c r="E19" s="25"/>
      <c r="F19" s="11"/>
    </row>
    <row r="20" spans="1:24" ht="21" customHeight="1" x14ac:dyDescent="0.55000000000000004">
      <c r="A20" s="12"/>
      <c r="B20" s="26"/>
      <c r="C20" s="11"/>
      <c r="D20" s="24"/>
      <c r="E20" s="25"/>
      <c r="F20" s="11"/>
    </row>
    <row r="21" spans="1:24" ht="21" customHeight="1" x14ac:dyDescent="0.55000000000000004">
      <c r="A21" s="12"/>
      <c r="B21" s="27" t="s">
        <v>26</v>
      </c>
      <c r="C21" s="28"/>
      <c r="D21" s="24"/>
      <c r="E21" s="28"/>
      <c r="F21" s="11"/>
    </row>
    <row r="22" spans="1:24" ht="21" customHeight="1" x14ac:dyDescent="0.55000000000000004">
      <c r="A22" s="11"/>
      <c r="B22" s="29" t="s">
        <v>27</v>
      </c>
      <c r="C22" s="11"/>
      <c r="D22" s="11"/>
      <c r="E22" s="30"/>
      <c r="F22" s="11"/>
    </row>
    <row r="23" spans="1:24" ht="21" customHeight="1" x14ac:dyDescent="0.55000000000000004">
      <c r="A23" s="11"/>
      <c r="B23" s="31" t="s">
        <v>28</v>
      </c>
      <c r="C23" s="32"/>
      <c r="D23" s="11"/>
      <c r="E23" s="30"/>
      <c r="F23" s="11"/>
    </row>
    <row r="24" spans="1:24" ht="21" customHeight="1" x14ac:dyDescent="0.55000000000000004">
      <c r="A24" s="11"/>
      <c r="B24" s="31" t="s">
        <v>29</v>
      </c>
      <c r="C24" s="11"/>
      <c r="D24" s="11"/>
      <c r="E24" s="30"/>
      <c r="F24" s="11"/>
      <c r="X24" s="33"/>
    </row>
    <row r="25" spans="1:24" ht="21" customHeight="1" x14ac:dyDescent="0.55000000000000004">
      <c r="A25" s="11"/>
      <c r="B25" s="34" t="s">
        <v>30</v>
      </c>
      <c r="C25" s="4"/>
      <c r="D25" s="11"/>
      <c r="E25" s="30"/>
      <c r="F25" s="11"/>
    </row>
    <row r="26" spans="1:24" ht="21" customHeight="1" thickBot="1" x14ac:dyDescent="0.6">
      <c r="A26" s="13"/>
      <c r="B26" s="35" t="s">
        <v>31</v>
      </c>
      <c r="C26" s="36"/>
      <c r="D26" s="13"/>
      <c r="E26" s="37"/>
      <c r="F26" s="13"/>
    </row>
    <row r="27" spans="1:24" ht="21" customHeight="1" thickTop="1" thickBot="1" x14ac:dyDescent="0.6">
      <c r="A27" s="14"/>
      <c r="B27" s="14"/>
      <c r="C27" s="275" t="s">
        <v>25</v>
      </c>
      <c r="D27" s="276"/>
      <c r="E27" s="38">
        <f>SUM(E14:E19)</f>
        <v>0</v>
      </c>
      <c r="F27" s="14"/>
    </row>
    <row r="28" spans="1:24" s="17" customFormat="1" ht="21" customHeight="1" thickTop="1" x14ac:dyDescent="0.2">
      <c r="A28" s="263"/>
      <c r="B28" s="263"/>
      <c r="C28" s="15"/>
      <c r="D28" s="15"/>
      <c r="E28" s="16"/>
    </row>
    <row r="29" spans="1:24" s="17" customFormat="1" ht="21" customHeight="1" x14ac:dyDescent="0.2">
      <c r="A29" s="18"/>
      <c r="B29" s="19"/>
      <c r="D29" s="20"/>
      <c r="E29" s="16"/>
    </row>
    <row r="30" spans="1:24" s="17" customFormat="1" ht="21" customHeight="1" x14ac:dyDescent="0.2">
      <c r="A30" s="20"/>
      <c r="B30" s="20"/>
      <c r="C30" s="20"/>
      <c r="D30" s="20"/>
      <c r="E30" s="20"/>
      <c r="F30" s="20"/>
    </row>
    <row r="31" spans="1:24" s="238" customFormat="1" x14ac:dyDescent="0.2">
      <c r="A31" s="269"/>
      <c r="B31" s="269"/>
      <c r="C31" s="269"/>
      <c r="D31" s="269"/>
      <c r="E31" s="269"/>
      <c r="F31" s="269"/>
      <c r="G31" s="269"/>
    </row>
    <row r="32" spans="1:24" s="238" customFormat="1" x14ac:dyDescent="0.2">
      <c r="A32" s="269"/>
      <c r="B32" s="269"/>
      <c r="C32" s="269"/>
      <c r="D32" s="269"/>
      <c r="E32" s="269"/>
      <c r="F32" s="269"/>
      <c r="G32" s="269"/>
    </row>
    <row r="33" spans="1:7" s="238" customFormat="1" x14ac:dyDescent="0.2">
      <c r="A33" s="269"/>
      <c r="B33" s="269"/>
      <c r="C33" s="269"/>
      <c r="D33" s="269"/>
      <c r="E33" s="269"/>
      <c r="F33" s="269"/>
      <c r="G33" s="269"/>
    </row>
    <row r="34" spans="1:7" s="238" customFormat="1" ht="21" customHeight="1" x14ac:dyDescent="0.2">
      <c r="A34" s="242"/>
      <c r="B34" s="242"/>
      <c r="D34" s="242"/>
      <c r="E34" s="243"/>
    </row>
    <row r="35" spans="1:7" s="238" customFormat="1" ht="21" customHeight="1" x14ac:dyDescent="0.2">
      <c r="A35" s="244"/>
      <c r="B35" s="244"/>
      <c r="D35" s="244"/>
      <c r="E35" s="240"/>
    </row>
    <row r="36" spans="1:7" s="238" customFormat="1" x14ac:dyDescent="0.2">
      <c r="A36" s="269"/>
      <c r="B36" s="269"/>
      <c r="C36" s="269"/>
      <c r="D36" s="269"/>
      <c r="E36" s="269"/>
      <c r="F36" s="269"/>
    </row>
    <row r="37" spans="1:7" s="238" customFormat="1" x14ac:dyDescent="0.2">
      <c r="A37" s="269"/>
      <c r="B37" s="269"/>
      <c r="C37" s="269"/>
      <c r="D37" s="269"/>
      <c r="E37" s="269"/>
      <c r="F37" s="269"/>
    </row>
    <row r="38" spans="1:7" s="238" customFormat="1" x14ac:dyDescent="0.2">
      <c r="A38" s="270"/>
      <c r="B38" s="270"/>
      <c r="C38" s="269"/>
      <c r="D38" s="269"/>
      <c r="E38" s="269"/>
      <c r="F38" s="269"/>
    </row>
    <row r="39" spans="1:7" s="17" customFormat="1" ht="21" customHeight="1" x14ac:dyDescent="0.2">
      <c r="A39" s="20"/>
      <c r="B39" s="20"/>
      <c r="C39" s="20"/>
      <c r="D39" s="20"/>
      <c r="E39" s="20"/>
      <c r="F39" s="20"/>
    </row>
    <row r="40" spans="1:7" s="17" customFormat="1" ht="21" customHeight="1" x14ac:dyDescent="0.2">
      <c r="A40" s="20"/>
      <c r="B40" s="20"/>
      <c r="D40" s="20"/>
      <c r="E40" s="20"/>
      <c r="F40" s="20"/>
    </row>
    <row r="41" spans="1:7" s="17" customFormat="1" ht="21" customHeight="1" x14ac:dyDescent="0.2"/>
    <row r="42" spans="1:7" s="17" customFormat="1" ht="21" customHeight="1" x14ac:dyDescent="0.2"/>
    <row r="43" spans="1:7" ht="21" customHeight="1" x14ac:dyDescent="0.55000000000000004">
      <c r="A43" s="14"/>
      <c r="B43" s="14"/>
      <c r="C43" s="14"/>
      <c r="D43" s="14"/>
      <c r="E43" s="14"/>
      <c r="F43" s="14"/>
    </row>
    <row r="44" spans="1:7" ht="21" customHeight="1" x14ac:dyDescent="0.55000000000000004">
      <c r="A44" s="277"/>
      <c r="B44" s="277"/>
      <c r="C44" s="277"/>
      <c r="D44" s="277"/>
      <c r="E44" s="277"/>
      <c r="F44" s="277"/>
    </row>
    <row r="45" spans="1:7" ht="21" customHeight="1" x14ac:dyDescent="0.55000000000000004">
      <c r="A45" s="278"/>
      <c r="B45" s="278"/>
      <c r="C45" s="278"/>
      <c r="D45" s="278"/>
      <c r="E45" s="278"/>
      <c r="F45" s="278"/>
    </row>
    <row r="46" spans="1:7" ht="21" customHeight="1" x14ac:dyDescent="0.55000000000000004">
      <c r="A46" s="33"/>
      <c r="C46" s="14"/>
      <c r="E46" s="33"/>
      <c r="F46" s="14"/>
    </row>
    <row r="47" spans="1:7" ht="21" customHeight="1" x14ac:dyDescent="0.55000000000000004"/>
    <row r="48" spans="1:7" ht="21" customHeight="1" x14ac:dyDescent="0.55000000000000004"/>
    <row r="49" ht="21" customHeight="1" x14ac:dyDescent="0.55000000000000004"/>
    <row r="50" ht="21" customHeight="1" x14ac:dyDescent="0.55000000000000004"/>
    <row r="51" ht="21" customHeight="1" x14ac:dyDescent="0.55000000000000004"/>
    <row r="52" ht="21" customHeight="1" x14ac:dyDescent="0.55000000000000004"/>
    <row r="53" ht="21" customHeight="1" x14ac:dyDescent="0.55000000000000004"/>
    <row r="54" ht="21" customHeight="1" x14ac:dyDescent="0.55000000000000004"/>
    <row r="55" ht="21" customHeight="1" x14ac:dyDescent="0.55000000000000004"/>
    <row r="56" ht="21" customHeight="1" x14ac:dyDescent="0.55000000000000004"/>
    <row r="57" ht="21" customHeight="1" x14ac:dyDescent="0.55000000000000004"/>
    <row r="58" ht="21" customHeight="1" x14ac:dyDescent="0.55000000000000004"/>
    <row r="59" ht="21" customHeight="1" x14ac:dyDescent="0.55000000000000004"/>
    <row r="60" ht="21" customHeight="1" x14ac:dyDescent="0.55000000000000004"/>
    <row r="61" ht="21" customHeight="1" x14ac:dyDescent="0.55000000000000004"/>
    <row r="62" ht="21" customHeight="1" x14ac:dyDescent="0.55000000000000004"/>
    <row r="63" ht="21" customHeight="1" x14ac:dyDescent="0.55000000000000004"/>
    <row r="64" ht="21" customHeight="1" x14ac:dyDescent="0.55000000000000004"/>
    <row r="65" ht="21" customHeight="1" x14ac:dyDescent="0.55000000000000004"/>
    <row r="66" ht="21" customHeight="1" x14ac:dyDescent="0.55000000000000004"/>
    <row r="67" ht="21" customHeight="1" x14ac:dyDescent="0.55000000000000004"/>
    <row r="68" ht="21" customHeight="1" x14ac:dyDescent="0.55000000000000004"/>
    <row r="69" ht="21" customHeight="1" x14ac:dyDescent="0.55000000000000004"/>
    <row r="70" ht="21" customHeight="1" x14ac:dyDescent="0.55000000000000004"/>
    <row r="71" ht="21" customHeight="1" x14ac:dyDescent="0.55000000000000004"/>
    <row r="72" ht="21" customHeight="1" x14ac:dyDescent="0.55000000000000004"/>
    <row r="73" ht="21" customHeight="1" x14ac:dyDescent="0.55000000000000004"/>
    <row r="74" ht="21" customHeight="1" x14ac:dyDescent="0.55000000000000004"/>
    <row r="75" ht="21" customHeight="1" x14ac:dyDescent="0.55000000000000004"/>
    <row r="76" ht="21" customHeight="1" x14ac:dyDescent="0.55000000000000004"/>
    <row r="77" ht="21" customHeight="1" x14ac:dyDescent="0.55000000000000004"/>
    <row r="78" ht="21" customHeight="1" x14ac:dyDescent="0.55000000000000004"/>
    <row r="79" ht="21" customHeight="1" x14ac:dyDescent="0.55000000000000004"/>
    <row r="80" ht="21" customHeight="1" x14ac:dyDescent="0.55000000000000004"/>
    <row r="81" ht="21" customHeight="1" x14ac:dyDescent="0.55000000000000004"/>
    <row r="82" ht="21" customHeight="1" x14ac:dyDescent="0.55000000000000004"/>
    <row r="83" ht="21" customHeight="1" x14ac:dyDescent="0.55000000000000004"/>
    <row r="84" ht="21" customHeight="1" x14ac:dyDescent="0.55000000000000004"/>
    <row r="85" ht="21" customHeight="1" x14ac:dyDescent="0.55000000000000004"/>
    <row r="86" ht="21" customHeight="1" x14ac:dyDescent="0.55000000000000004"/>
    <row r="87" ht="21" customHeight="1" x14ac:dyDescent="0.55000000000000004"/>
    <row r="88" x14ac:dyDescent="0.55000000000000004"/>
    <row r="89" x14ac:dyDescent="0.55000000000000004"/>
    <row r="90" x14ac:dyDescent="0.55000000000000004"/>
    <row r="91" x14ac:dyDescent="0.55000000000000004"/>
  </sheetData>
  <mergeCells count="20">
    <mergeCell ref="C38:F38"/>
    <mergeCell ref="C27:D27"/>
    <mergeCell ref="A28:B28"/>
    <mergeCell ref="A44:F44"/>
    <mergeCell ref="A45:F45"/>
    <mergeCell ref="A31:G31"/>
    <mergeCell ref="A32:G32"/>
    <mergeCell ref="A33:G33"/>
    <mergeCell ref="A36:B36"/>
    <mergeCell ref="C36:F36"/>
    <mergeCell ref="A37:B37"/>
    <mergeCell ref="C37:F37"/>
    <mergeCell ref="A38:B38"/>
    <mergeCell ref="A2:F2"/>
    <mergeCell ref="A11:A12"/>
    <mergeCell ref="B11:B12"/>
    <mergeCell ref="C11:C12"/>
    <mergeCell ref="D11:D12"/>
    <mergeCell ref="E11:E12"/>
    <mergeCell ref="F11:F12"/>
  </mergeCells>
  <printOptions horizontalCentered="1"/>
  <pageMargins left="0.51181102362204722" right="0.47244094488188981" top="0.31496062992125984" bottom="0.27559055118110237" header="0.19685039370078741" footer="0.15748031496062992"/>
  <pageSetup paperSize="9" scale="90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34"/>
  <sheetViews>
    <sheetView tabSelected="1" view="pageBreakPreview" zoomScaleNormal="100" zoomScaleSheetLayoutView="100" workbookViewId="0">
      <selection activeCell="H15" sqref="H15"/>
    </sheetView>
  </sheetViews>
  <sheetFormatPr defaultColWidth="9.25" defaultRowHeight="21.75" x14ac:dyDescent="0.2"/>
  <cols>
    <col min="1" max="1" width="5" style="144" customWidth="1"/>
    <col min="2" max="2" width="8.125" style="144" customWidth="1"/>
    <col min="3" max="3" width="62.125" style="144" customWidth="1"/>
    <col min="4" max="4" width="9.125" style="222" customWidth="1"/>
    <col min="5" max="5" width="8.25" style="144" customWidth="1"/>
    <col min="6" max="6" width="11.125" style="144" customWidth="1"/>
    <col min="7" max="7" width="12.875" style="144" customWidth="1"/>
    <col min="8" max="8" width="12.125" style="144" customWidth="1"/>
    <col min="9" max="10" width="15.375" style="144" customWidth="1"/>
    <col min="11" max="11" width="9.75" style="144" customWidth="1"/>
    <col min="12" max="12" width="16.625" style="144" customWidth="1"/>
    <col min="13" max="13" width="9.25" style="144"/>
    <col min="14" max="15" width="12.375" style="144" bestFit="1" customWidth="1"/>
    <col min="16" max="16384" width="9.25" style="144"/>
  </cols>
  <sheetData>
    <row r="1" spans="1:29" s="115" customFormat="1" ht="21" customHeight="1" x14ac:dyDescent="0.2">
      <c r="A1" s="284" t="s">
        <v>21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</row>
    <row r="2" spans="1:29" s="121" customFormat="1" x14ac:dyDescent="0.2">
      <c r="A2" s="116" t="str">
        <f>ชื่อโครงการ!A2</f>
        <v>ชื่อโครงการ : ปรับปรุงระบบไฟฟ้าอาคารปฏิบัติการคณะวิทยาศาสตร์และศิลปศาสตร์</v>
      </c>
      <c r="B2" s="117"/>
      <c r="C2" s="118"/>
      <c r="D2" s="119"/>
      <c r="E2" s="119"/>
      <c r="F2" s="119"/>
      <c r="G2" s="119"/>
      <c r="H2" s="119"/>
      <c r="I2" s="120"/>
      <c r="J2" s="120"/>
      <c r="K2" s="119"/>
    </row>
    <row r="3" spans="1:29" s="121" customFormat="1" x14ac:dyDescent="0.2">
      <c r="A3" s="122" t="str">
        <f>ชื่อโครงการ!A4</f>
        <v>กลุ่มงาน : งานปรับปรุงอาคาร</v>
      </c>
      <c r="B3" s="123"/>
      <c r="C3" s="124"/>
      <c r="D3" s="125"/>
      <c r="E3" s="125"/>
      <c r="F3" s="125"/>
      <c r="G3" s="125"/>
      <c r="H3" s="125"/>
      <c r="I3" s="126"/>
      <c r="J3" s="126"/>
      <c r="K3" s="125"/>
    </row>
    <row r="4" spans="1:29" s="121" customFormat="1" x14ac:dyDescent="0.2">
      <c r="A4" s="127" t="str">
        <f>ชื่อโครงการ!A11</f>
        <v>สถานที่ก่อสร้าง : 744 ถนนสุรนารายณ์ ตำบลในเมือง อำเภอเมืองนครราชสีมา จังหวัดนครราชสีมา</v>
      </c>
      <c r="B4" s="123"/>
      <c r="C4" s="124"/>
      <c r="D4" s="125"/>
      <c r="E4" s="125"/>
      <c r="F4" s="125"/>
      <c r="G4" s="125"/>
      <c r="H4" s="128" t="s">
        <v>1</v>
      </c>
      <c r="I4" s="126"/>
      <c r="J4" s="126"/>
      <c r="K4" s="125"/>
    </row>
    <row r="5" spans="1:29" s="121" customFormat="1" x14ac:dyDescent="0.2">
      <c r="A5" s="127" t="str">
        <f>ชื่อโครงการ!A13</f>
        <v>หน่วยงานเจ้าของโครงการ : คณะวิทยาศาสตร์และศิลปศาสตร์  มหาวิทยาลัยเทคโนโลยีราชมงคลอีสาน</v>
      </c>
      <c r="B5" s="129"/>
      <c r="C5" s="125"/>
      <c r="D5" s="130"/>
      <c r="E5" s="125"/>
      <c r="F5" s="125"/>
      <c r="G5" s="131"/>
      <c r="H5" s="131"/>
      <c r="I5" s="125"/>
      <c r="J5" s="125"/>
      <c r="K5" s="125"/>
    </row>
    <row r="6" spans="1:29" s="121" customFormat="1" x14ac:dyDescent="0.2">
      <c r="A6" s="127" t="str">
        <f>ชื่อโครงการ!A9</f>
        <v xml:space="preserve">คำนวณราคากลาง : โดยคณะกรรมการกำหนดราคากลาง  เมื่อวันที่ </v>
      </c>
      <c r="B6" s="123"/>
      <c r="C6" s="129"/>
      <c r="D6" s="130"/>
      <c r="E6" s="125"/>
      <c r="F6" s="131"/>
      <c r="G6" s="132"/>
      <c r="H6" s="126"/>
      <c r="I6" s="133"/>
      <c r="J6" s="133"/>
      <c r="K6" s="125"/>
    </row>
    <row r="7" spans="1:29" s="138" customFormat="1" ht="13.15" customHeight="1" x14ac:dyDescent="0.2">
      <c r="A7" s="134"/>
      <c r="B7" s="135"/>
      <c r="C7" s="136"/>
      <c r="D7" s="137"/>
      <c r="F7" s="139"/>
      <c r="G7" s="140"/>
      <c r="H7" s="141"/>
      <c r="I7" s="142"/>
      <c r="J7" s="142"/>
      <c r="K7" s="143" t="s">
        <v>12</v>
      </c>
    </row>
    <row r="8" spans="1:29" x14ac:dyDescent="0.2">
      <c r="A8" s="285" t="s">
        <v>13</v>
      </c>
      <c r="B8" s="287" t="s">
        <v>3</v>
      </c>
      <c r="C8" s="288"/>
      <c r="D8" s="291" t="s">
        <v>14</v>
      </c>
      <c r="E8" s="285" t="s">
        <v>15</v>
      </c>
      <c r="F8" s="293" t="s">
        <v>16</v>
      </c>
      <c r="G8" s="294"/>
      <c r="H8" s="293" t="s">
        <v>17</v>
      </c>
      <c r="I8" s="294"/>
      <c r="J8" s="295" t="s">
        <v>18</v>
      </c>
      <c r="K8" s="285" t="s">
        <v>5</v>
      </c>
    </row>
    <row r="9" spans="1:29" ht="22.5" thickBot="1" x14ac:dyDescent="0.25">
      <c r="A9" s="286"/>
      <c r="B9" s="289"/>
      <c r="C9" s="290"/>
      <c r="D9" s="292"/>
      <c r="E9" s="286"/>
      <c r="F9" s="145" t="s">
        <v>19</v>
      </c>
      <c r="G9" s="146" t="s">
        <v>20</v>
      </c>
      <c r="H9" s="145" t="s">
        <v>19</v>
      </c>
      <c r="I9" s="146" t="s">
        <v>20</v>
      </c>
      <c r="J9" s="296"/>
      <c r="K9" s="297"/>
    </row>
    <row r="10" spans="1:29" ht="22.5" thickTop="1" x14ac:dyDescent="0.5">
      <c r="A10" s="147"/>
      <c r="B10" s="245" t="s">
        <v>158</v>
      </c>
      <c r="C10" s="148"/>
      <c r="D10" s="149"/>
      <c r="E10" s="150"/>
      <c r="F10" s="150"/>
      <c r="G10" s="150"/>
      <c r="H10" s="150"/>
      <c r="I10" s="150"/>
      <c r="J10" s="150"/>
      <c r="K10" s="151"/>
    </row>
    <row r="11" spans="1:29" s="161" customFormat="1" x14ac:dyDescent="0.2">
      <c r="A11" s="152">
        <v>1</v>
      </c>
      <c r="B11" s="153" t="str">
        <f>B16</f>
        <v>หมวดงานไฟฟ้ากำลังสำหรับเครื่องปรับอากาศ ชั้นที่1-9</v>
      </c>
      <c r="C11" s="154"/>
      <c r="D11" s="155">
        <v>1</v>
      </c>
      <c r="E11" s="156" t="s">
        <v>22</v>
      </c>
      <c r="F11" s="157"/>
      <c r="G11" s="158">
        <f>G62</f>
        <v>0</v>
      </c>
      <c r="H11" s="158"/>
      <c r="I11" s="158">
        <f>I62</f>
        <v>0</v>
      </c>
      <c r="J11" s="159">
        <f>G11+I11</f>
        <v>0</v>
      </c>
      <c r="K11" s="160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</row>
    <row r="12" spans="1:29" s="161" customFormat="1" x14ac:dyDescent="0.2">
      <c r="A12" s="152"/>
      <c r="B12" s="153"/>
      <c r="C12" s="154"/>
      <c r="D12" s="155"/>
      <c r="E12" s="156"/>
      <c r="F12" s="157"/>
      <c r="G12" s="158"/>
      <c r="H12" s="158"/>
      <c r="I12" s="158"/>
      <c r="J12" s="159"/>
      <c r="K12" s="160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</row>
    <row r="13" spans="1:29" x14ac:dyDescent="0.2">
      <c r="A13" s="162"/>
      <c r="B13" s="280" t="str">
        <f>"รวมราคา"&amp;B10</f>
        <v>รวมราคาหมวดที่1 งานวิศวกรรมไฟฟ้า</v>
      </c>
      <c r="C13" s="281"/>
      <c r="D13" s="163"/>
      <c r="E13" s="164"/>
      <c r="F13" s="165"/>
      <c r="G13" s="165">
        <f>SUM(G11:G12)</f>
        <v>0</v>
      </c>
      <c r="H13" s="165">
        <v>0</v>
      </c>
      <c r="I13" s="165">
        <f>SUM(I11:I12)</f>
        <v>0</v>
      </c>
      <c r="J13" s="165">
        <f>SUM(J11:J12)</f>
        <v>0</v>
      </c>
      <c r="K13" s="166"/>
    </row>
    <row r="14" spans="1:29" ht="7.15" customHeight="1" x14ac:dyDescent="0.2">
      <c r="A14" s="167"/>
      <c r="B14" s="168"/>
      <c r="C14" s="168"/>
      <c r="D14" s="169"/>
      <c r="E14" s="170"/>
      <c r="F14" s="171"/>
      <c r="G14" s="171"/>
      <c r="H14" s="171"/>
      <c r="I14" s="171"/>
      <c r="J14" s="171"/>
      <c r="K14" s="172"/>
    </row>
    <row r="15" spans="1:29" s="121" customFormat="1" x14ac:dyDescent="0.2">
      <c r="A15" s="173"/>
      <c r="B15" s="174"/>
      <c r="C15" s="175"/>
      <c r="D15" s="176"/>
      <c r="E15" s="175"/>
      <c r="F15" s="177"/>
      <c r="G15" s="177"/>
      <c r="H15" s="177"/>
      <c r="I15" s="177"/>
      <c r="J15" s="177"/>
      <c r="K15" s="178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44"/>
    </row>
    <row r="16" spans="1:29" s="187" customFormat="1" x14ac:dyDescent="0.2">
      <c r="A16" s="152">
        <v>1</v>
      </c>
      <c r="B16" s="179" t="s">
        <v>80</v>
      </c>
      <c r="C16" s="180"/>
      <c r="D16" s="181"/>
      <c r="E16" s="182"/>
      <c r="F16" s="183"/>
      <c r="G16" s="184"/>
      <c r="H16" s="185"/>
      <c r="I16" s="185"/>
      <c r="J16" s="184"/>
      <c r="K16" s="186"/>
      <c r="L16" s="144"/>
      <c r="M16" s="144"/>
      <c r="N16" s="144"/>
      <c r="O16" s="144"/>
      <c r="P16" s="144"/>
      <c r="Q16" s="144"/>
      <c r="R16" s="144"/>
      <c r="S16" s="144"/>
      <c r="T16" s="144"/>
      <c r="U16" s="144"/>
      <c r="V16" s="144"/>
    </row>
    <row r="17" spans="1:22" s="187" customFormat="1" x14ac:dyDescent="0.2">
      <c r="A17" s="227">
        <v>1.1000000000000001</v>
      </c>
      <c r="B17" s="228" t="s">
        <v>89</v>
      </c>
      <c r="C17" s="229"/>
      <c r="D17" s="189"/>
      <c r="E17" s="190"/>
      <c r="F17" s="191"/>
      <c r="G17" s="191"/>
      <c r="H17" s="192"/>
      <c r="I17" s="192"/>
      <c r="J17" s="193"/>
      <c r="K17" s="186"/>
      <c r="L17" s="144"/>
      <c r="M17" s="144"/>
      <c r="N17" s="144"/>
      <c r="O17" s="144"/>
      <c r="P17" s="144"/>
      <c r="Q17" s="144"/>
      <c r="R17" s="144"/>
      <c r="S17" s="144"/>
      <c r="T17" s="144"/>
      <c r="U17" s="144"/>
      <c r="V17" s="144"/>
    </row>
    <row r="18" spans="1:22" s="187" customFormat="1" x14ac:dyDescent="0.5">
      <c r="A18" s="194"/>
      <c r="B18" s="226" t="s">
        <v>81</v>
      </c>
      <c r="C18" s="188" t="s">
        <v>88</v>
      </c>
      <c r="D18" s="195">
        <f>1</f>
        <v>1</v>
      </c>
      <c r="E18" s="196" t="s">
        <v>9</v>
      </c>
      <c r="F18" s="197"/>
      <c r="G18" s="198">
        <f t="shared" ref="G18:G26" si="0">F18*D18</f>
        <v>0</v>
      </c>
      <c r="H18" s="199"/>
      <c r="I18" s="199">
        <f t="shared" ref="I18:I26" si="1">H18*D18</f>
        <v>0</v>
      </c>
      <c r="J18" s="200">
        <f t="shared" ref="J18:J52" si="2">I18+G18</f>
        <v>0</v>
      </c>
      <c r="K18" s="186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4"/>
    </row>
    <row r="19" spans="1:22" s="187" customFormat="1" x14ac:dyDescent="0.5">
      <c r="A19" s="194"/>
      <c r="B19" s="226" t="s">
        <v>82</v>
      </c>
      <c r="C19" s="188" t="s">
        <v>119</v>
      </c>
      <c r="D19" s="195">
        <f>1</f>
        <v>1</v>
      </c>
      <c r="E19" s="196" t="s">
        <v>9</v>
      </c>
      <c r="F19" s="197"/>
      <c r="G19" s="198">
        <f t="shared" si="0"/>
        <v>0</v>
      </c>
      <c r="H19" s="199"/>
      <c r="I19" s="199">
        <f t="shared" si="1"/>
        <v>0</v>
      </c>
      <c r="J19" s="200">
        <f t="shared" si="2"/>
        <v>0</v>
      </c>
      <c r="K19" s="186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</row>
    <row r="20" spans="1:22" s="187" customFormat="1" x14ac:dyDescent="0.5">
      <c r="A20" s="194"/>
      <c r="B20" s="226" t="s">
        <v>83</v>
      </c>
      <c r="C20" s="188" t="s">
        <v>120</v>
      </c>
      <c r="D20" s="195">
        <v>1</v>
      </c>
      <c r="E20" s="196" t="s">
        <v>9</v>
      </c>
      <c r="F20" s="197"/>
      <c r="G20" s="198">
        <f t="shared" si="0"/>
        <v>0</v>
      </c>
      <c r="H20" s="199"/>
      <c r="I20" s="199">
        <f t="shared" si="1"/>
        <v>0</v>
      </c>
      <c r="J20" s="200">
        <f t="shared" ref="J20:J34" si="3">I20+G20</f>
        <v>0</v>
      </c>
      <c r="K20" s="186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</row>
    <row r="21" spans="1:22" s="187" customFormat="1" x14ac:dyDescent="0.5">
      <c r="A21" s="194"/>
      <c r="B21" s="226" t="s">
        <v>84</v>
      </c>
      <c r="C21" s="246" t="s">
        <v>164</v>
      </c>
      <c r="D21" s="195">
        <v>4</v>
      </c>
      <c r="E21" s="196" t="s">
        <v>9</v>
      </c>
      <c r="F21" s="197"/>
      <c r="G21" s="198">
        <f t="shared" ref="G21" si="4">F21*D21</f>
        <v>0</v>
      </c>
      <c r="H21" s="199"/>
      <c r="I21" s="199">
        <f t="shared" ref="I21" si="5">H21*D21</f>
        <v>0</v>
      </c>
      <c r="J21" s="200">
        <f t="shared" ref="J21" si="6">I21+G21</f>
        <v>0</v>
      </c>
      <c r="K21" s="186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</row>
    <row r="22" spans="1:22" s="187" customFormat="1" x14ac:dyDescent="0.5">
      <c r="A22" s="194"/>
      <c r="B22" s="226" t="s">
        <v>85</v>
      </c>
      <c r="C22" s="188" t="s">
        <v>121</v>
      </c>
      <c r="D22" s="195">
        <f>7</f>
        <v>7</v>
      </c>
      <c r="E22" s="196" t="s">
        <v>9</v>
      </c>
      <c r="F22" s="197"/>
      <c r="G22" s="198">
        <f t="shared" si="0"/>
        <v>0</v>
      </c>
      <c r="H22" s="199"/>
      <c r="I22" s="199">
        <f t="shared" si="1"/>
        <v>0</v>
      </c>
      <c r="J22" s="200">
        <f t="shared" si="3"/>
        <v>0</v>
      </c>
      <c r="K22" s="186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</row>
    <row r="23" spans="1:22" s="187" customFormat="1" x14ac:dyDescent="0.5">
      <c r="A23" s="194"/>
      <c r="B23" s="226" t="s">
        <v>86</v>
      </c>
      <c r="C23" s="188" t="s">
        <v>122</v>
      </c>
      <c r="D23" s="195">
        <f>3</f>
        <v>3</v>
      </c>
      <c r="E23" s="196" t="s">
        <v>9</v>
      </c>
      <c r="F23" s="197"/>
      <c r="G23" s="198">
        <f t="shared" si="0"/>
        <v>0</v>
      </c>
      <c r="H23" s="199"/>
      <c r="I23" s="199">
        <f t="shared" si="1"/>
        <v>0</v>
      </c>
      <c r="J23" s="200">
        <f t="shared" si="3"/>
        <v>0</v>
      </c>
      <c r="K23" s="186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4"/>
    </row>
    <row r="24" spans="1:22" s="187" customFormat="1" x14ac:dyDescent="0.5">
      <c r="A24" s="194"/>
      <c r="B24" s="226" t="s">
        <v>87</v>
      </c>
      <c r="C24" s="188" t="s">
        <v>123</v>
      </c>
      <c r="D24" s="195">
        <f>1</f>
        <v>1</v>
      </c>
      <c r="E24" s="196" t="s">
        <v>9</v>
      </c>
      <c r="F24" s="197"/>
      <c r="G24" s="198">
        <f t="shared" si="0"/>
        <v>0</v>
      </c>
      <c r="H24" s="199"/>
      <c r="I24" s="199">
        <f t="shared" si="1"/>
        <v>0</v>
      </c>
      <c r="J24" s="200">
        <f t="shared" ref="J24" si="7">I24+G24</f>
        <v>0</v>
      </c>
      <c r="K24" s="186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</row>
    <row r="25" spans="1:22" s="187" customFormat="1" x14ac:dyDescent="0.5">
      <c r="A25" s="194"/>
      <c r="B25" s="226" t="s">
        <v>90</v>
      </c>
      <c r="C25" s="188" t="s">
        <v>124</v>
      </c>
      <c r="D25" s="195">
        <f>2*2</f>
        <v>4</v>
      </c>
      <c r="E25" s="196" t="s">
        <v>9</v>
      </c>
      <c r="F25" s="197"/>
      <c r="G25" s="198">
        <f t="shared" si="0"/>
        <v>0</v>
      </c>
      <c r="H25" s="199"/>
      <c r="I25" s="199">
        <f t="shared" si="1"/>
        <v>0</v>
      </c>
      <c r="J25" s="200">
        <f t="shared" si="3"/>
        <v>0</v>
      </c>
      <c r="K25" s="186"/>
      <c r="L25" s="144"/>
      <c r="M25" s="144"/>
      <c r="N25" s="144"/>
      <c r="O25" s="144"/>
      <c r="P25" s="144"/>
      <c r="Q25" s="144"/>
      <c r="R25" s="144"/>
      <c r="S25" s="144"/>
      <c r="T25" s="144"/>
      <c r="U25" s="144"/>
      <c r="V25" s="144"/>
    </row>
    <row r="26" spans="1:22" s="187" customFormat="1" x14ac:dyDescent="0.5">
      <c r="A26" s="194"/>
      <c r="B26" s="226" t="s">
        <v>91</v>
      </c>
      <c r="C26" s="188" t="s">
        <v>149</v>
      </c>
      <c r="D26" s="195">
        <v>1</v>
      </c>
      <c r="E26" s="196" t="s">
        <v>9</v>
      </c>
      <c r="F26" s="197"/>
      <c r="G26" s="198">
        <f t="shared" si="0"/>
        <v>0</v>
      </c>
      <c r="H26" s="199"/>
      <c r="I26" s="199">
        <f t="shared" si="1"/>
        <v>0</v>
      </c>
      <c r="J26" s="200">
        <f t="shared" si="3"/>
        <v>0</v>
      </c>
      <c r="K26" s="186"/>
      <c r="L26" s="144"/>
      <c r="M26" s="144"/>
      <c r="N26" s="144"/>
      <c r="O26" s="144"/>
      <c r="P26" s="144"/>
      <c r="Q26" s="144"/>
      <c r="R26" s="144"/>
      <c r="S26" s="144"/>
      <c r="T26" s="144"/>
      <c r="U26" s="144"/>
      <c r="V26" s="144"/>
    </row>
    <row r="27" spans="1:22" s="187" customFormat="1" x14ac:dyDescent="0.5">
      <c r="A27" s="194"/>
      <c r="B27" s="226" t="s">
        <v>92</v>
      </c>
      <c r="C27" s="188" t="s">
        <v>146</v>
      </c>
      <c r="D27" s="211">
        <v>249</v>
      </c>
      <c r="E27" s="196" t="s">
        <v>73</v>
      </c>
      <c r="F27" s="197"/>
      <c r="G27" s="198">
        <f>F27*D27</f>
        <v>0</v>
      </c>
      <c r="H27" s="199"/>
      <c r="I27" s="199">
        <f>H27*D27</f>
        <v>0</v>
      </c>
      <c r="J27" s="200">
        <f>I27+G27</f>
        <v>0</v>
      </c>
      <c r="K27" s="186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4"/>
    </row>
    <row r="28" spans="1:22" s="187" customFormat="1" x14ac:dyDescent="0.5">
      <c r="A28" s="194"/>
      <c r="B28" s="226" t="s">
        <v>93</v>
      </c>
      <c r="C28" s="188" t="s">
        <v>139</v>
      </c>
      <c r="D28" s="195">
        <v>4</v>
      </c>
      <c r="E28" s="196" t="s">
        <v>73</v>
      </c>
      <c r="F28" s="197"/>
      <c r="G28" s="198">
        <f>F28*D28</f>
        <v>0</v>
      </c>
      <c r="H28" s="199"/>
      <c r="I28" s="199">
        <f>H28*D28</f>
        <v>0</v>
      </c>
      <c r="J28" s="200">
        <f>I28+G28</f>
        <v>0</v>
      </c>
      <c r="K28" s="186"/>
      <c r="L28" s="144"/>
      <c r="M28" s="144"/>
      <c r="N28" s="144"/>
      <c r="O28" s="144"/>
      <c r="P28" s="144"/>
      <c r="Q28" s="144"/>
      <c r="R28" s="144"/>
      <c r="S28" s="144"/>
      <c r="T28" s="144"/>
      <c r="U28" s="144"/>
      <c r="V28" s="144"/>
    </row>
    <row r="29" spans="1:22" s="187" customFormat="1" x14ac:dyDescent="0.5">
      <c r="A29" s="194"/>
      <c r="B29" s="226" t="s">
        <v>94</v>
      </c>
      <c r="C29" s="188" t="s">
        <v>140</v>
      </c>
      <c r="D29" s="195">
        <v>50</v>
      </c>
      <c r="E29" s="196" t="s">
        <v>73</v>
      </c>
      <c r="F29" s="197"/>
      <c r="G29" s="198">
        <f t="shared" ref="G29" si="8">F29*D29</f>
        <v>0</v>
      </c>
      <c r="H29" s="199"/>
      <c r="I29" s="199">
        <f t="shared" ref="I29" si="9">H29*D29</f>
        <v>0</v>
      </c>
      <c r="J29" s="200">
        <f t="shared" ref="J29" si="10">I29+G29</f>
        <v>0</v>
      </c>
      <c r="K29" s="186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</row>
    <row r="30" spans="1:22" s="187" customFormat="1" x14ac:dyDescent="0.5">
      <c r="A30" s="194"/>
      <c r="B30" s="226" t="s">
        <v>95</v>
      </c>
      <c r="C30" s="188" t="s">
        <v>141</v>
      </c>
      <c r="D30" s="195">
        <v>195</v>
      </c>
      <c r="E30" s="196" t="s">
        <v>73</v>
      </c>
      <c r="F30" s="197"/>
      <c r="G30" s="198">
        <f>F30*D30</f>
        <v>0</v>
      </c>
      <c r="H30" s="199"/>
      <c r="I30" s="199">
        <f>H30*D30</f>
        <v>0</v>
      </c>
      <c r="J30" s="200">
        <f>I30+G30</f>
        <v>0</v>
      </c>
      <c r="K30" s="186"/>
      <c r="L30" s="144"/>
      <c r="M30" s="144"/>
      <c r="N30" s="144"/>
      <c r="O30" s="144"/>
      <c r="P30" s="144"/>
      <c r="Q30" s="144"/>
      <c r="R30" s="144"/>
      <c r="S30" s="144"/>
      <c r="T30" s="144"/>
      <c r="U30" s="144"/>
      <c r="V30" s="144"/>
    </row>
    <row r="31" spans="1:22" s="187" customFormat="1" x14ac:dyDescent="0.5">
      <c r="A31" s="194"/>
      <c r="B31" s="226" t="s">
        <v>96</v>
      </c>
      <c r="C31" s="188" t="s">
        <v>134</v>
      </c>
      <c r="D31" s="195">
        <f>1</f>
        <v>1</v>
      </c>
      <c r="E31" s="196" t="s">
        <v>73</v>
      </c>
      <c r="F31" s="197"/>
      <c r="G31" s="198">
        <f t="shared" ref="G31" si="11">F31*D31</f>
        <v>0</v>
      </c>
      <c r="H31" s="199"/>
      <c r="I31" s="199">
        <f t="shared" ref="I31" si="12">H31*D31</f>
        <v>0</v>
      </c>
      <c r="J31" s="200">
        <f t="shared" ref="J31" si="13">I31+G31</f>
        <v>0</v>
      </c>
      <c r="K31" s="186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V31" s="144"/>
    </row>
    <row r="32" spans="1:22" s="187" customFormat="1" x14ac:dyDescent="0.5">
      <c r="A32" s="194"/>
      <c r="B32" s="226" t="s">
        <v>97</v>
      </c>
      <c r="C32" s="188" t="s">
        <v>135</v>
      </c>
      <c r="D32" s="195">
        <f>8</f>
        <v>8</v>
      </c>
      <c r="E32" s="196" t="s">
        <v>73</v>
      </c>
      <c r="F32" s="197"/>
      <c r="G32" s="198">
        <f t="shared" ref="G32:G34" si="14">F32*D32</f>
        <v>0</v>
      </c>
      <c r="H32" s="199"/>
      <c r="I32" s="199">
        <f t="shared" ref="I32:I34" si="15">H32*D32</f>
        <v>0</v>
      </c>
      <c r="J32" s="200">
        <f t="shared" si="3"/>
        <v>0</v>
      </c>
      <c r="K32" s="186"/>
      <c r="L32" s="144"/>
      <c r="M32" s="144"/>
      <c r="N32" s="144"/>
      <c r="O32" s="144"/>
      <c r="P32" s="144"/>
      <c r="Q32" s="144"/>
      <c r="R32" s="144"/>
      <c r="S32" s="144"/>
      <c r="T32" s="144"/>
      <c r="U32" s="144"/>
      <c r="V32" s="144"/>
    </row>
    <row r="33" spans="1:23" s="187" customFormat="1" x14ac:dyDescent="0.5">
      <c r="A33" s="194"/>
      <c r="B33" s="226" t="s">
        <v>125</v>
      </c>
      <c r="C33" s="188" t="s">
        <v>136</v>
      </c>
      <c r="D33" s="195">
        <f>5</f>
        <v>5</v>
      </c>
      <c r="E33" s="196" t="s">
        <v>73</v>
      </c>
      <c r="F33" s="197"/>
      <c r="G33" s="198">
        <f t="shared" ref="G33" si="16">F33*D33</f>
        <v>0</v>
      </c>
      <c r="H33" s="199"/>
      <c r="I33" s="199">
        <f t="shared" ref="I33" si="17">H33*D33</f>
        <v>0</v>
      </c>
      <c r="J33" s="200">
        <f t="shared" ref="J33" si="18">I33+G33</f>
        <v>0</v>
      </c>
      <c r="K33" s="186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</row>
    <row r="34" spans="1:23" s="187" customFormat="1" x14ac:dyDescent="0.5">
      <c r="A34" s="194"/>
      <c r="B34" s="226" t="s">
        <v>126</v>
      </c>
      <c r="C34" s="188" t="s">
        <v>137</v>
      </c>
      <c r="D34" s="195">
        <f>3</f>
        <v>3</v>
      </c>
      <c r="E34" s="196" t="s">
        <v>73</v>
      </c>
      <c r="F34" s="197"/>
      <c r="G34" s="198">
        <f t="shared" si="14"/>
        <v>0</v>
      </c>
      <c r="H34" s="199"/>
      <c r="I34" s="199">
        <f t="shared" si="15"/>
        <v>0</v>
      </c>
      <c r="J34" s="200">
        <f t="shared" si="3"/>
        <v>0</v>
      </c>
      <c r="K34" s="186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</row>
    <row r="35" spans="1:23" s="187" customFormat="1" x14ac:dyDescent="0.5">
      <c r="A35" s="194"/>
      <c r="B35" s="226" t="s">
        <v>142</v>
      </c>
      <c r="C35" s="188" t="s">
        <v>138</v>
      </c>
      <c r="D35" s="195">
        <f>3</f>
        <v>3</v>
      </c>
      <c r="E35" s="196" t="s">
        <v>73</v>
      </c>
      <c r="F35" s="197"/>
      <c r="G35" s="198">
        <f t="shared" ref="G35:G39" si="19">F35*D35</f>
        <v>0</v>
      </c>
      <c r="H35" s="199"/>
      <c r="I35" s="199">
        <f t="shared" ref="I35:I39" si="20">H35*D35</f>
        <v>0</v>
      </c>
      <c r="J35" s="200">
        <f t="shared" ref="J35:J39" si="21">I35+G35</f>
        <v>0</v>
      </c>
      <c r="K35" s="186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</row>
    <row r="36" spans="1:23" s="187" customFormat="1" x14ac:dyDescent="0.5">
      <c r="A36" s="194"/>
      <c r="B36" s="226" t="s">
        <v>143</v>
      </c>
      <c r="C36" s="188" t="s">
        <v>129</v>
      </c>
      <c r="D36" s="195">
        <f>1</f>
        <v>1</v>
      </c>
      <c r="E36" s="196" t="s">
        <v>73</v>
      </c>
      <c r="F36" s="197"/>
      <c r="G36" s="198">
        <f t="shared" si="19"/>
        <v>0</v>
      </c>
      <c r="H36" s="199"/>
      <c r="I36" s="199">
        <f t="shared" si="20"/>
        <v>0</v>
      </c>
      <c r="J36" s="200">
        <f t="shared" si="21"/>
        <v>0</v>
      </c>
      <c r="K36" s="186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</row>
    <row r="37" spans="1:23" s="187" customFormat="1" x14ac:dyDescent="0.5">
      <c r="A37" s="194"/>
      <c r="B37" s="226" t="s">
        <v>144</v>
      </c>
      <c r="C37" s="188" t="s">
        <v>130</v>
      </c>
      <c r="D37" s="195">
        <f>8</f>
        <v>8</v>
      </c>
      <c r="E37" s="196" t="s">
        <v>73</v>
      </c>
      <c r="F37" s="197"/>
      <c r="G37" s="198">
        <f t="shared" si="19"/>
        <v>0</v>
      </c>
      <c r="H37" s="199"/>
      <c r="I37" s="199">
        <f t="shared" si="20"/>
        <v>0</v>
      </c>
      <c r="J37" s="200">
        <f t="shared" si="21"/>
        <v>0</v>
      </c>
      <c r="K37" s="186"/>
      <c r="L37" s="144"/>
      <c r="M37" s="144"/>
      <c r="N37" s="144"/>
      <c r="O37" s="144"/>
      <c r="P37" s="144"/>
      <c r="Q37" s="144"/>
      <c r="R37" s="144"/>
      <c r="S37" s="144"/>
      <c r="T37" s="144"/>
      <c r="U37" s="144"/>
      <c r="V37" s="144"/>
    </row>
    <row r="38" spans="1:23" s="187" customFormat="1" x14ac:dyDescent="0.5">
      <c r="A38" s="194"/>
      <c r="B38" s="226" t="s">
        <v>145</v>
      </c>
      <c r="C38" s="188" t="s">
        <v>131</v>
      </c>
      <c r="D38" s="195">
        <f>5</f>
        <v>5</v>
      </c>
      <c r="E38" s="196" t="s">
        <v>73</v>
      </c>
      <c r="F38" s="197"/>
      <c r="G38" s="198">
        <f t="shared" si="19"/>
        <v>0</v>
      </c>
      <c r="H38" s="199"/>
      <c r="I38" s="199">
        <f t="shared" si="20"/>
        <v>0</v>
      </c>
      <c r="J38" s="200">
        <f t="shared" si="21"/>
        <v>0</v>
      </c>
      <c r="K38" s="186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4"/>
    </row>
    <row r="39" spans="1:23" s="187" customFormat="1" x14ac:dyDescent="0.5">
      <c r="A39" s="194"/>
      <c r="B39" s="226" t="s">
        <v>161</v>
      </c>
      <c r="C39" s="188" t="s">
        <v>132</v>
      </c>
      <c r="D39" s="195">
        <f>3</f>
        <v>3</v>
      </c>
      <c r="E39" s="196" t="s">
        <v>73</v>
      </c>
      <c r="F39" s="197"/>
      <c r="G39" s="198">
        <f t="shared" si="19"/>
        <v>0</v>
      </c>
      <c r="H39" s="199"/>
      <c r="I39" s="199">
        <f t="shared" si="20"/>
        <v>0</v>
      </c>
      <c r="J39" s="200">
        <f t="shared" si="21"/>
        <v>0</v>
      </c>
      <c r="K39" s="186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4"/>
    </row>
    <row r="40" spans="1:23" s="187" customFormat="1" x14ac:dyDescent="0.5">
      <c r="A40" s="194"/>
      <c r="B40" s="226" t="s">
        <v>162</v>
      </c>
      <c r="C40" s="188" t="s">
        <v>133</v>
      </c>
      <c r="D40" s="195">
        <f>3</f>
        <v>3</v>
      </c>
      <c r="E40" s="196" t="s">
        <v>73</v>
      </c>
      <c r="F40" s="197"/>
      <c r="G40" s="198">
        <f t="shared" ref="G40:G41" si="22">F40*D40</f>
        <v>0</v>
      </c>
      <c r="H40" s="199"/>
      <c r="I40" s="199">
        <f t="shared" ref="I40:I41" si="23">H40*D40</f>
        <v>0</v>
      </c>
      <c r="J40" s="200">
        <f t="shared" ref="J40:J41" si="24">I40+G40</f>
        <v>0</v>
      </c>
      <c r="K40" s="186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144"/>
    </row>
    <row r="41" spans="1:23" s="187" customFormat="1" x14ac:dyDescent="0.5">
      <c r="A41" s="194"/>
      <c r="B41" s="226" t="s">
        <v>163</v>
      </c>
      <c r="C41" s="188" t="s">
        <v>150</v>
      </c>
      <c r="D41" s="195">
        <v>2</v>
      </c>
      <c r="E41" s="196" t="s">
        <v>73</v>
      </c>
      <c r="F41" s="197"/>
      <c r="G41" s="198">
        <f t="shared" si="22"/>
        <v>0</v>
      </c>
      <c r="H41" s="199"/>
      <c r="I41" s="199">
        <f t="shared" si="23"/>
        <v>0</v>
      </c>
      <c r="J41" s="200">
        <f t="shared" si="24"/>
        <v>0</v>
      </c>
      <c r="K41" s="186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</row>
    <row r="42" spans="1:23" s="187" customFormat="1" x14ac:dyDescent="0.5">
      <c r="A42" s="230">
        <v>1.2</v>
      </c>
      <c r="B42" s="231" t="s">
        <v>98</v>
      </c>
      <c r="C42" s="188"/>
      <c r="D42" s="195"/>
      <c r="E42" s="196"/>
      <c r="F42" s="197"/>
      <c r="G42" s="198"/>
      <c r="H42" s="199"/>
      <c r="I42" s="199"/>
      <c r="J42" s="200"/>
      <c r="K42" s="186"/>
      <c r="L42" s="144"/>
      <c r="M42" s="144"/>
      <c r="N42" s="144"/>
      <c r="O42" s="144"/>
      <c r="P42" s="144"/>
      <c r="Q42" s="144"/>
      <c r="R42" s="144"/>
      <c r="S42" s="144"/>
      <c r="T42" s="144"/>
      <c r="U42" s="144"/>
      <c r="V42" s="144"/>
    </row>
    <row r="43" spans="1:23" s="187" customFormat="1" x14ac:dyDescent="0.5">
      <c r="A43" s="194"/>
      <c r="B43" s="226" t="s">
        <v>99</v>
      </c>
      <c r="C43" s="188" t="s">
        <v>147</v>
      </c>
      <c r="D43" s="195">
        <f>24</f>
        <v>24</v>
      </c>
      <c r="E43" s="202" t="s">
        <v>24</v>
      </c>
      <c r="F43" s="197"/>
      <c r="G43" s="198">
        <f t="shared" ref="G43" si="25">F43*D43</f>
        <v>0</v>
      </c>
      <c r="H43" s="199"/>
      <c r="I43" s="199">
        <f t="shared" ref="I43" si="26">H43*D43</f>
        <v>0</v>
      </c>
      <c r="J43" s="200">
        <f t="shared" ref="J43" si="27">I43+G43</f>
        <v>0</v>
      </c>
      <c r="K43" s="186"/>
      <c r="L43" s="144"/>
      <c r="M43" s="144"/>
      <c r="N43" s="144"/>
      <c r="O43" s="144"/>
      <c r="P43" s="144"/>
      <c r="Q43" s="144"/>
      <c r="R43" s="144"/>
      <c r="S43" s="144"/>
      <c r="T43" s="144"/>
      <c r="U43" s="144"/>
      <c r="V43" s="144"/>
    </row>
    <row r="44" spans="1:23" s="187" customFormat="1" x14ac:dyDescent="0.5">
      <c r="A44" s="194"/>
      <c r="B44" s="226" t="s">
        <v>99</v>
      </c>
      <c r="C44" s="188" t="s">
        <v>106</v>
      </c>
      <c r="D44" s="195">
        <v>270.8</v>
      </c>
      <c r="E44" s="202" t="s">
        <v>24</v>
      </c>
      <c r="F44" s="197"/>
      <c r="G44" s="198">
        <f t="shared" ref="G44:G47" si="28">F44*D44</f>
        <v>0</v>
      </c>
      <c r="H44" s="199"/>
      <c r="I44" s="199">
        <f t="shared" ref="I44:I52" si="29">H44*D44</f>
        <v>0</v>
      </c>
      <c r="J44" s="200">
        <f t="shared" si="2"/>
        <v>0</v>
      </c>
      <c r="K44" s="186"/>
      <c r="L44" s="144"/>
      <c r="M44" s="144"/>
      <c r="N44" s="144"/>
      <c r="O44" s="144"/>
      <c r="P44" s="144"/>
      <c r="Q44" s="144"/>
      <c r="R44" s="144"/>
      <c r="S44" s="144"/>
      <c r="T44" s="144"/>
      <c r="U44" s="144"/>
      <c r="V44" s="144"/>
    </row>
    <row r="45" spans="1:23" s="187" customFormat="1" x14ac:dyDescent="0.5">
      <c r="A45" s="194"/>
      <c r="B45" s="226" t="s">
        <v>100</v>
      </c>
      <c r="C45" s="188" t="s">
        <v>76</v>
      </c>
      <c r="D45" s="201">
        <v>270.60000000000002</v>
      </c>
      <c r="E45" s="202" t="s">
        <v>24</v>
      </c>
      <c r="F45" s="203"/>
      <c r="G45" s="204">
        <f t="shared" si="28"/>
        <v>0</v>
      </c>
      <c r="H45" s="205"/>
      <c r="I45" s="199">
        <f t="shared" si="29"/>
        <v>0</v>
      </c>
      <c r="J45" s="200">
        <f t="shared" si="2"/>
        <v>0</v>
      </c>
      <c r="K45" s="186"/>
      <c r="L45" s="144"/>
      <c r="M45" s="144"/>
      <c r="N45" s="144"/>
      <c r="O45" s="144"/>
      <c r="P45" s="144"/>
      <c r="Q45" s="144"/>
      <c r="R45" s="144"/>
      <c r="S45" s="144"/>
      <c r="T45" s="144"/>
      <c r="U45" s="144"/>
      <c r="V45" s="144"/>
    </row>
    <row r="46" spans="1:23" s="187" customFormat="1" x14ac:dyDescent="0.5">
      <c r="A46" s="194"/>
      <c r="B46" s="226" t="s">
        <v>101</v>
      </c>
      <c r="C46" s="188" t="s">
        <v>78</v>
      </c>
      <c r="D46" s="201">
        <v>451.3</v>
      </c>
      <c r="E46" s="202" t="s">
        <v>24</v>
      </c>
      <c r="F46" s="203"/>
      <c r="G46" s="204">
        <f t="shared" si="28"/>
        <v>0</v>
      </c>
      <c r="H46" s="205"/>
      <c r="I46" s="199">
        <f t="shared" si="29"/>
        <v>0</v>
      </c>
      <c r="J46" s="200">
        <f t="shared" si="2"/>
        <v>0</v>
      </c>
      <c r="K46" s="186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</row>
    <row r="47" spans="1:23" s="187" customFormat="1" x14ac:dyDescent="0.5">
      <c r="A47" s="194"/>
      <c r="B47" s="226" t="s">
        <v>102</v>
      </c>
      <c r="C47" s="188" t="s">
        <v>79</v>
      </c>
      <c r="D47" s="225">
        <v>1647.1</v>
      </c>
      <c r="E47" s="202" t="s">
        <v>24</v>
      </c>
      <c r="F47" s="203"/>
      <c r="G47" s="204">
        <f t="shared" si="28"/>
        <v>0</v>
      </c>
      <c r="H47" s="205"/>
      <c r="I47" s="199">
        <f t="shared" si="29"/>
        <v>0</v>
      </c>
      <c r="J47" s="200">
        <f t="shared" si="2"/>
        <v>0</v>
      </c>
      <c r="K47" s="186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</row>
    <row r="48" spans="1:23" s="187" customFormat="1" x14ac:dyDescent="0.5">
      <c r="A48" s="194"/>
      <c r="B48" s="226" t="s">
        <v>103</v>
      </c>
      <c r="C48" s="188" t="s">
        <v>109</v>
      </c>
      <c r="D48" s="195">
        <f>88.4+6</f>
        <v>94.4</v>
      </c>
      <c r="E48" s="202" t="s">
        <v>24</v>
      </c>
      <c r="F48" s="207"/>
      <c r="G48" s="206">
        <f t="shared" ref="G48:G51" si="30">D48*F48</f>
        <v>0</v>
      </c>
      <c r="H48" s="206"/>
      <c r="I48" s="199">
        <f t="shared" si="29"/>
        <v>0</v>
      </c>
      <c r="J48" s="200">
        <f t="shared" si="2"/>
        <v>0</v>
      </c>
      <c r="K48" s="186"/>
      <c r="L48" s="144"/>
      <c r="M48" s="144"/>
      <c r="N48" s="144"/>
      <c r="O48" s="144"/>
      <c r="P48" s="144"/>
      <c r="Q48" s="144"/>
      <c r="R48" s="144"/>
      <c r="S48" s="144"/>
      <c r="T48" s="144"/>
      <c r="U48" s="144"/>
      <c r="V48" s="144"/>
      <c r="W48" s="144"/>
    </row>
    <row r="49" spans="1:23" s="210" customFormat="1" x14ac:dyDescent="0.5">
      <c r="A49" s="194"/>
      <c r="B49" s="226" t="s">
        <v>104</v>
      </c>
      <c r="C49" s="188" t="s">
        <v>68</v>
      </c>
      <c r="D49" s="208">
        <v>135.30000000000001</v>
      </c>
      <c r="E49" s="202" t="s">
        <v>24</v>
      </c>
      <c r="F49" s="209"/>
      <c r="G49" s="206">
        <f t="shared" si="30"/>
        <v>0</v>
      </c>
      <c r="H49" s="209"/>
      <c r="I49" s="199">
        <f t="shared" si="29"/>
        <v>0</v>
      </c>
      <c r="J49" s="200">
        <f t="shared" si="2"/>
        <v>0</v>
      </c>
      <c r="K49" s="186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</row>
    <row r="50" spans="1:23" s="187" customFormat="1" x14ac:dyDescent="0.5">
      <c r="A50" s="194"/>
      <c r="B50" s="226" t="s">
        <v>105</v>
      </c>
      <c r="C50" s="188" t="s">
        <v>77</v>
      </c>
      <c r="D50" s="195">
        <v>524.6</v>
      </c>
      <c r="E50" s="202" t="s">
        <v>24</v>
      </c>
      <c r="F50" s="209"/>
      <c r="G50" s="206">
        <f t="shared" si="30"/>
        <v>0</v>
      </c>
      <c r="H50" s="209"/>
      <c r="I50" s="199">
        <f t="shared" si="29"/>
        <v>0</v>
      </c>
      <c r="J50" s="200">
        <f t="shared" si="2"/>
        <v>0</v>
      </c>
      <c r="K50" s="186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</row>
    <row r="51" spans="1:23" s="210" customFormat="1" x14ac:dyDescent="0.5">
      <c r="A51" s="194"/>
      <c r="B51" s="226" t="s">
        <v>107</v>
      </c>
      <c r="C51" s="188" t="s">
        <v>110</v>
      </c>
      <c r="D51" s="208">
        <v>22.1</v>
      </c>
      <c r="E51" s="202" t="s">
        <v>24</v>
      </c>
      <c r="F51" s="209"/>
      <c r="G51" s="206">
        <f t="shared" si="30"/>
        <v>0</v>
      </c>
      <c r="H51" s="209"/>
      <c r="I51" s="199">
        <f t="shared" si="29"/>
        <v>0</v>
      </c>
      <c r="J51" s="200">
        <f t="shared" si="2"/>
        <v>0</v>
      </c>
      <c r="K51" s="186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</row>
    <row r="52" spans="1:23" s="187" customFormat="1" x14ac:dyDescent="0.5">
      <c r="A52" s="194"/>
      <c r="B52" s="226" t="s">
        <v>108</v>
      </c>
      <c r="C52" s="188" t="s">
        <v>148</v>
      </c>
      <c r="D52" s="195">
        <v>2942</v>
      </c>
      <c r="E52" s="202" t="s">
        <v>24</v>
      </c>
      <c r="F52" s="197"/>
      <c r="G52" s="198">
        <f t="shared" ref="G52" si="31">F52*D52</f>
        <v>0</v>
      </c>
      <c r="H52" s="199"/>
      <c r="I52" s="199">
        <f t="shared" si="29"/>
        <v>0</v>
      </c>
      <c r="J52" s="200">
        <f t="shared" si="2"/>
        <v>0</v>
      </c>
      <c r="K52" s="186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</row>
    <row r="53" spans="1:23" s="187" customFormat="1" x14ac:dyDescent="0.5">
      <c r="A53" s="194"/>
      <c r="B53" s="226" t="s">
        <v>108</v>
      </c>
      <c r="C53" s="188" t="s">
        <v>67</v>
      </c>
      <c r="D53" s="201">
        <v>25812.3</v>
      </c>
      <c r="E53" s="202" t="s">
        <v>24</v>
      </c>
      <c r="F53" s="203"/>
      <c r="G53" s="204">
        <f t="shared" ref="G53:G55" si="32">F53*D53</f>
        <v>0</v>
      </c>
      <c r="H53" s="205"/>
      <c r="I53" s="199">
        <f t="shared" ref="I53:I60" si="33">H53*D53</f>
        <v>0</v>
      </c>
      <c r="J53" s="200">
        <f t="shared" ref="J53:J60" si="34">I53+G53</f>
        <v>0</v>
      </c>
      <c r="K53" s="186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</row>
    <row r="54" spans="1:23" s="187" customFormat="1" x14ac:dyDescent="0.5">
      <c r="A54" s="230">
        <v>1.3</v>
      </c>
      <c r="B54" s="232" t="s">
        <v>111</v>
      </c>
      <c r="C54" s="188"/>
      <c r="D54" s="201"/>
      <c r="E54" s="202"/>
      <c r="F54" s="203"/>
      <c r="G54" s="204"/>
      <c r="H54" s="205"/>
      <c r="I54" s="199"/>
      <c r="J54" s="200"/>
      <c r="K54" s="186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</row>
    <row r="55" spans="1:23" s="187" customFormat="1" x14ac:dyDescent="0.5">
      <c r="A55" s="194"/>
      <c r="B55" s="226" t="s">
        <v>112</v>
      </c>
      <c r="C55" s="188" t="s">
        <v>72</v>
      </c>
      <c r="D55" s="225">
        <v>6392.8</v>
      </c>
      <c r="E55" s="202" t="s">
        <v>24</v>
      </c>
      <c r="F55" s="203"/>
      <c r="G55" s="204">
        <f t="shared" si="32"/>
        <v>0</v>
      </c>
      <c r="H55" s="205"/>
      <c r="I55" s="199">
        <f t="shared" si="33"/>
        <v>0</v>
      </c>
      <c r="J55" s="200">
        <f t="shared" si="34"/>
        <v>0</v>
      </c>
      <c r="K55" s="186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</row>
    <row r="56" spans="1:23" s="210" customFormat="1" x14ac:dyDescent="0.5">
      <c r="A56" s="194"/>
      <c r="B56" s="226" t="s">
        <v>113</v>
      </c>
      <c r="C56" s="188" t="s">
        <v>115</v>
      </c>
      <c r="D56" s="208">
        <v>22.1</v>
      </c>
      <c r="E56" s="202" t="s">
        <v>24</v>
      </c>
      <c r="F56" s="209"/>
      <c r="G56" s="206">
        <f t="shared" ref="G56:G59" si="35">D56*F56</f>
        <v>0</v>
      </c>
      <c r="H56" s="209"/>
      <c r="I56" s="199">
        <f t="shared" si="33"/>
        <v>0</v>
      </c>
      <c r="J56" s="200">
        <f t="shared" si="34"/>
        <v>0</v>
      </c>
      <c r="K56" s="186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</row>
    <row r="57" spans="1:23" s="187" customFormat="1" x14ac:dyDescent="0.5">
      <c r="A57" s="194"/>
      <c r="B57" s="226" t="s">
        <v>114</v>
      </c>
      <c r="C57" s="188" t="s">
        <v>117</v>
      </c>
      <c r="D57" s="195">
        <v>411.8</v>
      </c>
      <c r="E57" s="202" t="s">
        <v>24</v>
      </c>
      <c r="F57" s="209"/>
      <c r="G57" s="206">
        <f t="shared" si="35"/>
        <v>0</v>
      </c>
      <c r="H57" s="209"/>
      <c r="I57" s="199">
        <f t="shared" si="33"/>
        <v>0</v>
      </c>
      <c r="J57" s="200">
        <f t="shared" si="34"/>
        <v>0</v>
      </c>
      <c r="K57" s="186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</row>
    <row r="58" spans="1:23" s="210" customFormat="1" x14ac:dyDescent="0.5">
      <c r="A58" s="194"/>
      <c r="B58" s="226" t="s">
        <v>118</v>
      </c>
      <c r="C58" s="188" t="s">
        <v>75</v>
      </c>
      <c r="D58" s="208">
        <v>180.5</v>
      </c>
      <c r="E58" s="202" t="s">
        <v>24</v>
      </c>
      <c r="F58" s="209"/>
      <c r="G58" s="206">
        <f t="shared" si="35"/>
        <v>0</v>
      </c>
      <c r="H58" s="209"/>
      <c r="I58" s="199">
        <f t="shared" si="33"/>
        <v>0</v>
      </c>
      <c r="J58" s="200">
        <f t="shared" si="34"/>
        <v>0</v>
      </c>
      <c r="K58" s="186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</row>
    <row r="59" spans="1:23" s="216" customFormat="1" ht="22.15" customHeight="1" x14ac:dyDescent="0.5">
      <c r="A59" s="194"/>
      <c r="B59" s="226" t="s">
        <v>127</v>
      </c>
      <c r="C59" s="188" t="s">
        <v>116</v>
      </c>
      <c r="D59" s="211">
        <v>67.7</v>
      </c>
      <c r="E59" s="202" t="s">
        <v>24</v>
      </c>
      <c r="F59" s="200"/>
      <c r="G59" s="214">
        <f t="shared" si="35"/>
        <v>0</v>
      </c>
      <c r="H59" s="200"/>
      <c r="I59" s="214">
        <f t="shared" si="33"/>
        <v>0</v>
      </c>
      <c r="J59" s="200">
        <f t="shared" si="34"/>
        <v>0</v>
      </c>
      <c r="K59" s="212"/>
      <c r="L59" s="215"/>
    </row>
    <row r="60" spans="1:23" s="187" customFormat="1" x14ac:dyDescent="0.5">
      <c r="A60" s="194"/>
      <c r="B60" s="226" t="s">
        <v>128</v>
      </c>
      <c r="C60" s="188" t="s">
        <v>160</v>
      </c>
      <c r="D60" s="211">
        <v>1</v>
      </c>
      <c r="E60" s="196" t="s">
        <v>74</v>
      </c>
      <c r="F60" s="197"/>
      <c r="G60" s="198">
        <f>F60</f>
        <v>0</v>
      </c>
      <c r="H60" s="199"/>
      <c r="I60" s="199">
        <f t="shared" si="33"/>
        <v>0</v>
      </c>
      <c r="J60" s="200">
        <f t="shared" si="34"/>
        <v>0</v>
      </c>
      <c r="K60" s="186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</row>
    <row r="61" spans="1:23" s="216" customFormat="1" ht="22.15" customHeight="1" x14ac:dyDescent="0.5">
      <c r="A61" s="194"/>
      <c r="B61" s="213"/>
      <c r="C61" s="188"/>
      <c r="D61" s="211"/>
      <c r="E61" s="196"/>
      <c r="F61" s="200"/>
      <c r="G61" s="214"/>
      <c r="H61" s="200"/>
      <c r="I61" s="214"/>
      <c r="J61" s="200"/>
      <c r="K61" s="212"/>
      <c r="L61" s="215"/>
    </row>
    <row r="62" spans="1:23" s="121" customFormat="1" x14ac:dyDescent="0.2">
      <c r="A62" s="217"/>
      <c r="B62" s="282" t="str">
        <f>"รวมราคา"&amp;B16</f>
        <v>รวมราคาหมวดงานไฟฟ้ากำลังสำหรับเครื่องปรับอากาศ ชั้นที่1-9</v>
      </c>
      <c r="C62" s="283"/>
      <c r="D62" s="218"/>
      <c r="E62" s="218"/>
      <c r="F62" s="219"/>
      <c r="G62" s="220">
        <f>SUM(G18:G60)</f>
        <v>0</v>
      </c>
      <c r="H62" s="220"/>
      <c r="I62" s="220">
        <f>SUM(I18:I60)</f>
        <v>0</v>
      </c>
      <c r="J62" s="220">
        <f>SUM(J18:J60)</f>
        <v>0</v>
      </c>
      <c r="K62" s="221"/>
      <c r="L62" s="187"/>
      <c r="M62" s="187"/>
      <c r="N62" s="187"/>
    </row>
    <row r="63" spans="1:23" ht="18.95" customHeight="1" x14ac:dyDescent="0.2"/>
    <row r="64" spans="1:23" s="233" customFormat="1" ht="21" customHeight="1" x14ac:dyDescent="0.2">
      <c r="A64" s="279" t="s">
        <v>151</v>
      </c>
      <c r="B64" s="279"/>
      <c r="C64" s="279"/>
      <c r="D64" s="279"/>
      <c r="J64" s="234"/>
    </row>
    <row r="65" spans="1:10" s="233" customFormat="1" ht="21" customHeight="1" x14ac:dyDescent="0.2">
      <c r="A65" s="233" t="s">
        <v>152</v>
      </c>
      <c r="C65" s="235"/>
      <c r="J65" s="234"/>
    </row>
    <row r="66" spans="1:10" s="233" customFormat="1" ht="21" customHeight="1" x14ac:dyDescent="0.2">
      <c r="A66" s="233" t="s">
        <v>153</v>
      </c>
      <c r="C66" s="235"/>
      <c r="J66" s="234"/>
    </row>
    <row r="67" spans="1:10" s="233" customFormat="1" ht="21" customHeight="1" x14ac:dyDescent="0.2">
      <c r="A67" s="233" t="s">
        <v>154</v>
      </c>
      <c r="C67" s="235"/>
      <c r="J67" s="234"/>
    </row>
    <row r="68" spans="1:10" s="233" customFormat="1" ht="21" customHeight="1" x14ac:dyDescent="0.2">
      <c r="A68" s="233" t="s">
        <v>155</v>
      </c>
      <c r="C68" s="235"/>
      <c r="J68" s="234"/>
    </row>
    <row r="69" spans="1:10" s="233" customFormat="1" ht="21" customHeight="1" x14ac:dyDescent="0.2">
      <c r="A69" s="233" t="s">
        <v>156</v>
      </c>
      <c r="C69" s="235"/>
      <c r="J69" s="234"/>
    </row>
    <row r="70" spans="1:10" s="233" customFormat="1" ht="21" customHeight="1" x14ac:dyDescent="0.2">
      <c r="A70" s="233" t="s">
        <v>165</v>
      </c>
      <c r="C70" s="235"/>
      <c r="J70" s="234"/>
    </row>
    <row r="71" spans="1:10" s="233" customFormat="1" ht="21" customHeight="1" x14ac:dyDescent="0.2">
      <c r="A71" s="233" t="s">
        <v>157</v>
      </c>
      <c r="C71" s="235"/>
      <c r="J71" s="234"/>
    </row>
    <row r="72" spans="1:10" ht="18.95" customHeight="1" x14ac:dyDescent="0.2"/>
    <row r="73" spans="1:10" ht="18.95" customHeight="1" x14ac:dyDescent="0.2"/>
    <row r="74" spans="1:10" ht="18.95" customHeight="1" x14ac:dyDescent="0.2"/>
    <row r="75" spans="1:10" ht="16.5" customHeight="1" x14ac:dyDescent="0.2"/>
    <row r="76" spans="1:10" ht="18.95" customHeight="1" x14ac:dyDescent="0.2"/>
    <row r="77" spans="1:10" ht="19.149999999999999" customHeight="1" x14ac:dyDescent="0.2"/>
    <row r="78" spans="1:10" ht="19.149999999999999" customHeight="1" x14ac:dyDescent="0.2"/>
    <row r="79" spans="1:10" ht="19.149999999999999" customHeight="1" x14ac:dyDescent="0.2"/>
    <row r="80" spans="1:10" ht="19.149999999999999" customHeight="1" x14ac:dyDescent="0.2"/>
    <row r="81" ht="19.149999999999999" customHeight="1" x14ac:dyDescent="0.2"/>
    <row r="82" ht="19.149999999999999" customHeight="1" x14ac:dyDescent="0.2"/>
    <row r="83" ht="19.149999999999999" customHeight="1" x14ac:dyDescent="0.2"/>
    <row r="84" ht="19.149999999999999" customHeight="1" x14ac:dyDescent="0.2"/>
    <row r="85" ht="19.149999999999999" customHeight="1" x14ac:dyDescent="0.2"/>
    <row r="86" ht="19.149999999999999" customHeight="1" x14ac:dyDescent="0.2"/>
    <row r="87" ht="19.149999999999999" customHeight="1" x14ac:dyDescent="0.2"/>
    <row r="88" ht="19.149999999999999" customHeight="1" x14ac:dyDescent="0.2"/>
    <row r="89" ht="19.149999999999999" customHeight="1" x14ac:dyDescent="0.2"/>
    <row r="90" ht="19.149999999999999" customHeight="1" x14ac:dyDescent="0.2"/>
    <row r="91" ht="19.149999999999999" customHeight="1" x14ac:dyDescent="0.2"/>
    <row r="92" ht="19.149999999999999" customHeight="1" x14ac:dyDescent="0.2"/>
    <row r="93" ht="19.149999999999999" customHeight="1" x14ac:dyDescent="0.2"/>
    <row r="94" ht="19.149999999999999" customHeight="1" x14ac:dyDescent="0.2"/>
    <row r="95" ht="19.149999999999999" customHeight="1" x14ac:dyDescent="0.2"/>
    <row r="96" ht="19.149999999999999" customHeight="1" x14ac:dyDescent="0.2"/>
    <row r="97" spans="12:12" ht="19.149999999999999" customHeight="1" x14ac:dyDescent="0.2"/>
    <row r="98" spans="12:12" x14ac:dyDescent="0.2">
      <c r="L98" s="223"/>
    </row>
    <row r="99" spans="12:12" x14ac:dyDescent="0.2">
      <c r="L99" s="223"/>
    </row>
    <row r="100" spans="12:12" x14ac:dyDescent="0.2">
      <c r="L100" s="223"/>
    </row>
    <row r="101" spans="12:12" x14ac:dyDescent="0.2">
      <c r="L101" s="223"/>
    </row>
    <row r="102" spans="12:12" x14ac:dyDescent="0.2">
      <c r="L102" s="223"/>
    </row>
    <row r="103" spans="12:12" x14ac:dyDescent="0.2">
      <c r="L103" s="223"/>
    </row>
    <row r="104" spans="12:12" x14ac:dyDescent="0.2">
      <c r="L104" s="223"/>
    </row>
    <row r="115" spans="12:12" x14ac:dyDescent="0.2">
      <c r="L115" s="223"/>
    </row>
    <row r="220" spans="12:12" x14ac:dyDescent="0.2">
      <c r="L220" s="224"/>
    </row>
    <row r="234" spans="1:12" s="224" customFormat="1" x14ac:dyDescent="0.2">
      <c r="A234" s="144"/>
      <c r="B234" s="144"/>
      <c r="C234" s="144"/>
      <c r="D234" s="222"/>
      <c r="E234" s="144"/>
      <c r="F234" s="144"/>
      <c r="G234" s="144"/>
      <c r="H234" s="144"/>
      <c r="I234" s="144"/>
      <c r="J234" s="144"/>
      <c r="K234" s="144"/>
      <c r="L234" s="144"/>
    </row>
  </sheetData>
  <mergeCells count="12">
    <mergeCell ref="A64:D64"/>
    <mergeCell ref="B13:C13"/>
    <mergeCell ref="B62:C62"/>
    <mergeCell ref="A1:K1"/>
    <mergeCell ref="A8:A9"/>
    <mergeCell ref="B8:C9"/>
    <mergeCell ref="D8:D9"/>
    <mergeCell ref="E8:E9"/>
    <mergeCell ref="F8:G8"/>
    <mergeCell ref="H8:I8"/>
    <mergeCell ref="J8:J9"/>
    <mergeCell ref="K8:K9"/>
  </mergeCells>
  <phoneticPr fontId="8" type="noConversion"/>
  <printOptions horizontalCentered="1"/>
  <pageMargins left="0.11811023622047245" right="7.874015748031496E-2" top="0.51181102362204722" bottom="0.43307086614173229" header="0.27559055118110237" footer="0.11811023622047245"/>
  <pageSetup paperSize="9" scale="80" fitToHeight="0" orientation="landscape" r:id="rId1"/>
  <headerFooter>
    <oddHeader>&amp;R&amp;"TH SarabunPSK,ธรรมดา"&amp;14แบบ ปร.4(ก)  แผ่นที่ &amp;P/&amp;N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B951FFDF9D1148A8068EC2B5194A10" ma:contentTypeVersion="16" ma:contentTypeDescription="Create a new document." ma:contentTypeScope="" ma:versionID="8e4bbfc7b5fdc4d94ad249ebacc8f09b">
  <xsd:schema xmlns:xsd="http://www.w3.org/2001/XMLSchema" xmlns:xs="http://www.w3.org/2001/XMLSchema" xmlns:p="http://schemas.microsoft.com/office/2006/metadata/properties" xmlns:ns2="572f3b18-2c91-440f-899f-a27184d6dd35" xmlns:ns3="683c4247-aed1-4644-bae2-41bc0d64967c" targetNamespace="http://schemas.microsoft.com/office/2006/metadata/properties" ma:root="true" ma:fieldsID="84a173e4faf2eae8fd68e83a76bb87dd" ns2:_="" ns3:_="">
    <xsd:import namespace="572f3b18-2c91-440f-899f-a27184d6dd35"/>
    <xsd:import namespace="683c4247-aed1-4644-bae2-41bc0d64967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f3b18-2c91-440f-899f-a27184d6dd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3812f53c-b78a-4c82-9417-f7266ce36b9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3c4247-aed1-4644-bae2-41bc0d64967c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b54bf2e3-1624-4dc8-9e44-130356dea0cd}" ma:internalName="TaxCatchAll" ma:showField="CatchAllData" ma:web="683c4247-aed1-4644-bae2-41bc0d6496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83c4247-aed1-4644-bae2-41bc0d64967c" xsi:nil="true"/>
    <lcf76f155ced4ddcb4097134ff3c332f xmlns="572f3b18-2c91-440f-899f-a27184d6dd3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DC96B37-0364-4396-9750-132B1430AB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CF7E6F-BC97-4858-A8E4-A310581AF0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2f3b18-2c91-440f-899f-a27184d6dd35"/>
    <ds:schemaRef ds:uri="683c4247-aed1-4644-bae2-41bc0d6496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87E163-0A9E-49A7-ABF7-022A98E6E8E8}">
  <ds:schemaRefs>
    <ds:schemaRef ds:uri="http://schemas.microsoft.com/office/2006/metadata/properties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683c4247-aed1-4644-bae2-41bc0d64967c"/>
    <ds:schemaRef ds:uri="572f3b18-2c91-440f-899f-a27184d6dd3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ชื่อโครงการ</vt:lpstr>
      <vt:lpstr>ตาราง Factor</vt:lpstr>
      <vt:lpstr>ปร.6</vt:lpstr>
      <vt:lpstr>ปร.5(ก)</vt:lpstr>
      <vt:lpstr>ปร.4(ก) รวม9ชั้น</vt:lpstr>
      <vt:lpstr>'ปร.4(ก) รวม9ชั้น'!Print_Area</vt:lpstr>
      <vt:lpstr>'ปร.5(ก)'!Print_Area</vt:lpstr>
      <vt:lpstr>ปร.6!Print_Area</vt:lpstr>
      <vt:lpstr>'ปร.4(ก) รวม9ชั้น'!Print_Titles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2024-03-08T12:09:12Z</dcterms:created>
  <dcterms:modified xsi:type="dcterms:W3CDTF">2026-02-26T02:35:05Z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0x01010026B25A21C5932143BB61A0C445E97787</vt:lpwstr>
  </property>
  <property fmtid="{D5CDD505-2E9C-101B-9397-08002B2CF9AE}" pid="3" name="MediaServiceImageTags">
    <vt:lpwstr/>
  </property>
</Properties>
</file>